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.GODINA\FINANCIJSKO IZVJEŠĆE ZA RAZDOBLJE 01.01.-30.06.2022\"/>
    </mc:Choice>
  </mc:AlternateContent>
  <xr:revisionPtr revIDLastSave="0" documentId="13_ncr:1_{5FEB667E-98D9-4B31-A908-16F6E095B41F}" xr6:coauthVersionLast="47" xr6:coauthVersionMax="47" xr10:uidLastSave="{00000000-0000-0000-0000-000000000000}"/>
  <bookViews>
    <workbookView xWindow="-108" yWindow="-108" windowWidth="23256" windowHeight="12576" xr2:uid="{707463BD-10C1-4F7E-B48F-11B94D9F1CD4}"/>
  </bookViews>
  <sheets>
    <sheet name="OPĆI DIO" sheetId="1" r:id="rId1"/>
    <sheet name="EKON.KLAS.OPĆI DIO" sheetId="2" r:id="rId2"/>
    <sheet name="IZVORI FINANC.POSEBNI DIO" sheetId="3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6" i="3" l="1"/>
  <c r="F76" i="3"/>
  <c r="F74" i="3"/>
  <c r="F66" i="3"/>
  <c r="F39" i="3"/>
  <c r="F38" i="3"/>
  <c r="H72" i="2"/>
  <c r="H71" i="2"/>
  <c r="H70" i="2"/>
  <c r="H69" i="2"/>
  <c r="H68" i="2"/>
  <c r="H67" i="2"/>
  <c r="H66" i="2"/>
  <c r="F36" i="2"/>
  <c r="H59" i="2"/>
  <c r="H58" i="2"/>
  <c r="H57" i="2"/>
  <c r="H56" i="2"/>
  <c r="G57" i="2"/>
  <c r="H55" i="2"/>
  <c r="H54" i="2"/>
  <c r="H53" i="2"/>
  <c r="H52" i="2"/>
  <c r="H51" i="2"/>
  <c r="H50" i="2"/>
  <c r="H49" i="2"/>
  <c r="H48" i="2"/>
  <c r="H47" i="2"/>
  <c r="H46" i="2"/>
  <c r="G46" i="2"/>
  <c r="H45" i="2"/>
  <c r="H44" i="2"/>
  <c r="H43" i="2"/>
  <c r="H42" i="2"/>
  <c r="H41" i="2"/>
  <c r="G40" i="2"/>
  <c r="H40" i="2"/>
  <c r="H39" i="2"/>
  <c r="G39" i="2"/>
  <c r="G38" i="2"/>
  <c r="H38" i="2"/>
  <c r="H37" i="2"/>
  <c r="H35" i="2"/>
  <c r="H34" i="2"/>
  <c r="H33" i="2"/>
  <c r="H32" i="2"/>
  <c r="F12" i="2"/>
  <c r="F79" i="3"/>
  <c r="D80" i="3"/>
  <c r="C80" i="3"/>
  <c r="E78" i="3"/>
  <c r="F78" i="3" s="1"/>
  <c r="D78" i="3"/>
  <c r="C78" i="3"/>
  <c r="E36" i="2"/>
  <c r="H16" i="2" l="1"/>
  <c r="G16" i="2"/>
  <c r="E12" i="2"/>
  <c r="D12" i="2"/>
  <c r="C12" i="2"/>
  <c r="E128" i="3" l="1"/>
  <c r="D128" i="3"/>
  <c r="C128" i="3"/>
  <c r="E132" i="3"/>
  <c r="D132" i="3"/>
  <c r="C132" i="3"/>
  <c r="E58" i="3"/>
  <c r="D58" i="3"/>
  <c r="C58" i="3"/>
  <c r="F60" i="3"/>
  <c r="F59" i="3"/>
  <c r="D36" i="2"/>
  <c r="H65" i="2"/>
  <c r="G65" i="2"/>
  <c r="F64" i="2"/>
  <c r="G64" i="2" s="1"/>
  <c r="E64" i="2"/>
  <c r="H64" i="2" s="1"/>
  <c r="D64" i="2"/>
  <c r="C64" i="2"/>
  <c r="C36" i="2"/>
  <c r="B11" i="1"/>
  <c r="C8" i="1"/>
  <c r="F147" i="3"/>
  <c r="E146" i="3"/>
  <c r="D146" i="3"/>
  <c r="C146" i="3"/>
  <c r="F145" i="3"/>
  <c r="F144" i="3"/>
  <c r="E143" i="3"/>
  <c r="D143" i="3"/>
  <c r="C143" i="3"/>
  <c r="F137" i="3"/>
  <c r="F136" i="3"/>
  <c r="F135" i="3"/>
  <c r="E134" i="3"/>
  <c r="D134" i="3"/>
  <c r="C134" i="3"/>
  <c r="F133" i="3"/>
  <c r="F131" i="3"/>
  <c r="F130" i="3"/>
  <c r="F129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5" i="3"/>
  <c r="E104" i="3"/>
  <c r="D104" i="3"/>
  <c r="C104" i="3"/>
  <c r="F103" i="3"/>
  <c r="F102" i="3"/>
  <c r="F101" i="3"/>
  <c r="E100" i="3"/>
  <c r="D100" i="3"/>
  <c r="C100" i="3"/>
  <c r="F57" i="3"/>
  <c r="F56" i="3"/>
  <c r="F55" i="3"/>
  <c r="E54" i="3"/>
  <c r="D54" i="3"/>
  <c r="C54" i="3"/>
  <c r="F94" i="3"/>
  <c r="F93" i="3"/>
  <c r="F92" i="3"/>
  <c r="F91" i="3"/>
  <c r="F90" i="3"/>
  <c r="F89" i="3"/>
  <c r="F88" i="3"/>
  <c r="F87" i="3"/>
  <c r="F86" i="3"/>
  <c r="E85" i="3"/>
  <c r="D85" i="3"/>
  <c r="D95" i="3" s="1"/>
  <c r="C85" i="3"/>
  <c r="C95" i="3" s="1"/>
  <c r="F77" i="3"/>
  <c r="F75" i="3"/>
  <c r="F73" i="3"/>
  <c r="E72" i="3"/>
  <c r="E80" i="3" s="1"/>
  <c r="D72" i="3"/>
  <c r="C72" i="3"/>
  <c r="F65" i="3"/>
  <c r="F64" i="3"/>
  <c r="F63" i="3"/>
  <c r="F62" i="3"/>
  <c r="F61" i="3"/>
  <c r="E34" i="3"/>
  <c r="D34" i="3"/>
  <c r="D40" i="3" s="1"/>
  <c r="C34" i="3"/>
  <c r="C40" i="3" s="1"/>
  <c r="F47" i="3"/>
  <c r="F46" i="3"/>
  <c r="E45" i="3"/>
  <c r="E48" i="3" s="1"/>
  <c r="D45" i="3"/>
  <c r="D48" i="3" s="1"/>
  <c r="C45" i="3"/>
  <c r="C48" i="3" s="1"/>
  <c r="F37" i="3"/>
  <c r="F36" i="3"/>
  <c r="F35" i="3"/>
  <c r="F28" i="3"/>
  <c r="E27" i="3"/>
  <c r="E29" i="3" s="1"/>
  <c r="D27" i="3"/>
  <c r="D29" i="3" s="1"/>
  <c r="C27" i="3"/>
  <c r="C29" i="3" s="1"/>
  <c r="F21" i="3"/>
  <c r="F20" i="3"/>
  <c r="F18" i="3"/>
  <c r="E19" i="3"/>
  <c r="D19" i="3"/>
  <c r="C19" i="3"/>
  <c r="E17" i="3"/>
  <c r="D17" i="3"/>
  <c r="C17" i="3"/>
  <c r="H13" i="2"/>
  <c r="G13" i="2"/>
  <c r="H25" i="2"/>
  <c r="G25" i="2"/>
  <c r="F21" i="2"/>
  <c r="E21" i="2"/>
  <c r="D21" i="2"/>
  <c r="C21" i="2"/>
  <c r="F11" i="3"/>
  <c r="F10" i="3"/>
  <c r="E9" i="3"/>
  <c r="D9" i="3"/>
  <c r="D12" i="3" s="1"/>
  <c r="C9" i="3"/>
  <c r="C12" i="3" s="1"/>
  <c r="G71" i="2"/>
  <c r="G70" i="2"/>
  <c r="G69" i="2"/>
  <c r="G68" i="2"/>
  <c r="G67" i="2"/>
  <c r="F66" i="2"/>
  <c r="E66" i="2"/>
  <c r="D66" i="2"/>
  <c r="C66" i="2"/>
  <c r="H63" i="2"/>
  <c r="G63" i="2"/>
  <c r="H62" i="2"/>
  <c r="G62" i="2"/>
  <c r="H61" i="2"/>
  <c r="G61" i="2"/>
  <c r="F60" i="2"/>
  <c r="H60" i="2" s="1"/>
  <c r="E60" i="2"/>
  <c r="D60" i="2"/>
  <c r="C60" i="2"/>
  <c r="G59" i="2"/>
  <c r="G58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37" i="2"/>
  <c r="H36" i="2"/>
  <c r="G35" i="2"/>
  <c r="G34" i="2"/>
  <c r="G33" i="2"/>
  <c r="F32" i="2"/>
  <c r="E32" i="2"/>
  <c r="D32" i="2"/>
  <c r="C32" i="2"/>
  <c r="H22" i="2"/>
  <c r="G22" i="2"/>
  <c r="H20" i="2"/>
  <c r="G20" i="2"/>
  <c r="F19" i="2"/>
  <c r="E19" i="2"/>
  <c r="D19" i="2"/>
  <c r="C19" i="2"/>
  <c r="H18" i="2"/>
  <c r="G18" i="2"/>
  <c r="F17" i="2"/>
  <c r="E17" i="2"/>
  <c r="D17" i="2"/>
  <c r="C17" i="2"/>
  <c r="H15" i="2"/>
  <c r="G15" i="2"/>
  <c r="H11" i="2"/>
  <c r="G11" i="2"/>
  <c r="H10" i="2"/>
  <c r="G10" i="2"/>
  <c r="F9" i="2"/>
  <c r="E9" i="2"/>
  <c r="D9" i="2"/>
  <c r="C9" i="2"/>
  <c r="E21" i="1"/>
  <c r="D21" i="1"/>
  <c r="C21" i="1"/>
  <c r="B21" i="1"/>
  <c r="B14" i="1"/>
  <c r="B23" i="1" s="1"/>
  <c r="E11" i="1"/>
  <c r="D11" i="1"/>
  <c r="C11" i="1"/>
  <c r="C14" i="1" s="1"/>
  <c r="C23" i="1" s="1"/>
  <c r="E8" i="1"/>
  <c r="D8" i="1"/>
  <c r="B8" i="1"/>
  <c r="E14" i="1" l="1"/>
  <c r="E23" i="1" s="1"/>
  <c r="C138" i="3"/>
  <c r="F132" i="3"/>
  <c r="D138" i="3"/>
  <c r="E138" i="3"/>
  <c r="F146" i="3"/>
  <c r="D148" i="3"/>
  <c r="F72" i="2"/>
  <c r="F100" i="3"/>
  <c r="D67" i="3"/>
  <c r="E67" i="3"/>
  <c r="E148" i="3"/>
  <c r="F134" i="3"/>
  <c r="F104" i="3"/>
  <c r="F54" i="3"/>
  <c r="C148" i="3"/>
  <c r="F128" i="3"/>
  <c r="F143" i="3"/>
  <c r="C67" i="3"/>
  <c r="D72" i="2"/>
  <c r="E72" i="2"/>
  <c r="C72" i="2"/>
  <c r="D14" i="1"/>
  <c r="D23" i="1" s="1"/>
  <c r="F85" i="3"/>
  <c r="F72" i="3"/>
  <c r="F58" i="3"/>
  <c r="E95" i="3"/>
  <c r="F95" i="3" s="1"/>
  <c r="F80" i="3"/>
  <c r="F17" i="3"/>
  <c r="F19" i="3"/>
  <c r="F48" i="3"/>
  <c r="D22" i="3"/>
  <c r="C22" i="3"/>
  <c r="E22" i="3"/>
  <c r="F34" i="3"/>
  <c r="F29" i="3"/>
  <c r="F45" i="3"/>
  <c r="F27" i="3"/>
  <c r="E40" i="3"/>
  <c r="F40" i="3" s="1"/>
  <c r="C26" i="2"/>
  <c r="G60" i="2"/>
  <c r="G66" i="2"/>
  <c r="G32" i="2"/>
  <c r="F9" i="3"/>
  <c r="E12" i="3"/>
  <c r="F12" i="3" s="1"/>
  <c r="D26" i="2"/>
  <c r="H17" i="2"/>
  <c r="H21" i="2"/>
  <c r="E26" i="2"/>
  <c r="H9" i="2"/>
  <c r="H19" i="2"/>
  <c r="G36" i="2"/>
  <c r="F26" i="2"/>
  <c r="G9" i="2"/>
  <c r="G17" i="2"/>
  <c r="G19" i="2"/>
  <c r="G21" i="2"/>
  <c r="G12" i="2"/>
  <c r="H12" i="2"/>
  <c r="F148" i="3" l="1"/>
  <c r="F67" i="3"/>
  <c r="G72" i="2"/>
  <c r="F138" i="3"/>
  <c r="F22" i="3"/>
  <c r="H26" i="2"/>
  <c r="G26" i="2"/>
</calcChain>
</file>

<file path=xl/sharedStrings.xml><?xml version="1.0" encoding="utf-8"?>
<sst xmlns="http://schemas.openxmlformats.org/spreadsheetml/2006/main" count="291" uniqueCount="125">
  <si>
    <t>IZVJEŠTAJ O IZVRŠENJU FINANCIJSKOG PLANA OSNOVNE ŠKOLE "GRIGOR VITEZ" SVETI IVAN ŽABNO ZA 2022.GODINU</t>
  </si>
  <si>
    <t>PRIHODI/RASHODI TEKUĆA GODINA</t>
  </si>
  <si>
    <t>IZVRŠENJE 2021.</t>
  </si>
  <si>
    <t>IZVORNI PLAN 2022.</t>
  </si>
  <si>
    <t>TEKUĆI PLAN 2022.</t>
  </si>
  <si>
    <t>IZVRŠENJE 2022.</t>
  </si>
  <si>
    <t>PRIHODI UKUPNO</t>
  </si>
  <si>
    <t>PRIHODI POSLOVANJA</t>
  </si>
  <si>
    <t>PRIHODI OD PRODAJE NEFINANCIJSKE IMOVINE</t>
  </si>
  <si>
    <t>RASHODI UKUPNO</t>
  </si>
  <si>
    <t>RASHODI POSLOVANJA</t>
  </si>
  <si>
    <t>RASHODI ZA NEFINANCIJSKU IMOVINU</t>
  </si>
  <si>
    <t>RAZLIKA-VIŠAK/MANJAK</t>
  </si>
  <si>
    <t>UKUPAN DONOS VIŠKA/MANJKA IZ PRETHODNH GODINA</t>
  </si>
  <si>
    <t>DONOS/ODNOS</t>
  </si>
  <si>
    <t>VIŠAK/MANJAK IZ PRETHODNIH GODINA KOJI ĆE SE POKRITI/RASPOREDITI</t>
  </si>
  <si>
    <t>RAČUN FINANCIRANJA</t>
  </si>
  <si>
    <t>PRIMICI OD NEFINANCIJSKE IMOVINE I ZADUŽIVANJA</t>
  </si>
  <si>
    <t>IZDACI ZA FINANCIJSKU IMOVINU I OTPLATE ZAJMOVA</t>
  </si>
  <si>
    <t>NETO FINANCIRANJE</t>
  </si>
  <si>
    <t>VIŠAK/MANJAK +DONOS+ODNOS+NETO FINANCIRANJE</t>
  </si>
  <si>
    <t>01.01.-30.06.2022.</t>
  </si>
  <si>
    <t>RAČUN PRIHODA/PRIMITKA</t>
  </si>
  <si>
    <t>NAZIV RAČUNA</t>
  </si>
  <si>
    <t>OSTVARENJE/IZVRŠENJE 2021.</t>
  </si>
  <si>
    <t>OSTVARENJE/IZVRŠENJE 2022.</t>
  </si>
  <si>
    <t>INDEKS 5/2*100</t>
  </si>
  <si>
    <t>INDEKS 5/4*100</t>
  </si>
  <si>
    <t>IZVJEŠTAJ O IZVRŠENJU FINANCIJSOG PLANA ZA 2022. GODINU PO EKONOMSKOJ KLASIFIKACIJI</t>
  </si>
  <si>
    <t>PRIHODI I PRIMICI</t>
  </si>
  <si>
    <t xml:space="preserve">        OPĆI DIO</t>
  </si>
  <si>
    <t>PRIHODI IZ NADLEŽNOG PRORAČUNA</t>
  </si>
  <si>
    <t>Prihodi iz nadležnog proračuna za financiranje rashoda poslovanja</t>
  </si>
  <si>
    <t>Prihodi iz nadležnog proračuna za financiranje rashoda za nabavu nefinancijske imovine</t>
  </si>
  <si>
    <t>PRIHODI OD PRODAJE PROIZVODA I ROBA TE PRUŽENIH USLUGA</t>
  </si>
  <si>
    <t>PRIHODI PO POSEBNIM PROPISIMA</t>
  </si>
  <si>
    <t>Sufinanciranje cijene usluga</t>
  </si>
  <si>
    <t>PRIHODI OD IMOVINE</t>
  </si>
  <si>
    <t>Kamate na oročena sredstva i depozite po viđenju</t>
  </si>
  <si>
    <t>POMOĆI IZ INOZEMSTVA I SUBJEKATA UNUTAR OPĆEG PRORAČUNA</t>
  </si>
  <si>
    <t>Tekuće pomoći proračunskim korisnicima iz proračuna koji im nije nadležan</t>
  </si>
  <si>
    <t>UKUPNO PRIHODI</t>
  </si>
  <si>
    <t>RASHODI I IZDACI</t>
  </si>
  <si>
    <t>RAČUN RASHODA/IZDATKA</t>
  </si>
  <si>
    <t>RASHODI ZA ZAPOSLENE</t>
  </si>
  <si>
    <t>Plaće za redovan rad</t>
  </si>
  <si>
    <t>Ostali rashodi za zaposlene</t>
  </si>
  <si>
    <t>Doprinos za zdravstveno osiguranje</t>
  </si>
  <si>
    <t>MATERIJALNI RASHODI</t>
  </si>
  <si>
    <t>Službena putovanja</t>
  </si>
  <si>
    <t>Naknade za prijevoz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</si>
  <si>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</si>
  <si>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</si>
  <si>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</si>
  <si>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</si>
  <si>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</si>
  <si>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</si>
  <si>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</si>
  <si>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</si>
  <si>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</si>
  <si>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Zdravstvene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</si>
  <si>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</si>
  <si>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</si>
  <si>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</si>
  <si>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</si>
  <si>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</si>
  <si>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</si>
  <si>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>Ostali nespomenuti rashodi poslovanja</t>
  </si>
  <si>
    <t xml:space="preserve">          OPĆI DIO</t>
  </si>
  <si>
    <t xml:space="preserve">          OŠ GRIGOR VITEZ SVETI IVAN ŽABNO</t>
  </si>
  <si>
    <t>FINANCIJSKI RASHODI</t>
  </si>
  <si>
    <t>Bankarske usluge i usluge platnog prometa</t>
  </si>
  <si>
    <t>Zatezne kamate</t>
  </si>
  <si>
    <t>Ostali financijski rashodi</t>
  </si>
  <si>
    <t>RASHODI ZA NABAVU PROIZVEDENE DUGOTRAJNE IMOVINE</t>
  </si>
  <si>
    <t>Uredska oprema i namještaj</t>
  </si>
  <si>
    <t>Komunikacijska oprema</t>
  </si>
  <si>
    <t>Sportska i glazbena oprema</t>
  </si>
  <si>
    <t>Knjige</t>
  </si>
  <si>
    <t>Ostala oprema</t>
  </si>
  <si>
    <t>Izvor financiranja: 1 Opći prihodi i primici</t>
  </si>
  <si>
    <t xml:space="preserve">   POSEBNI DIO</t>
  </si>
  <si>
    <t>UKUPNO IZVOR FINANCIRANJA OPĆI PRIHODI   I PRIMICI</t>
  </si>
  <si>
    <t>Izvor financiranja: 3 Vlastiti prihodi</t>
  </si>
  <si>
    <t>UKUPNO IZVOR FINANCIRANJA VLASTITI PRIHODI</t>
  </si>
  <si>
    <t>INDEKS 4/3*100</t>
  </si>
  <si>
    <t xml:space="preserve">                                    IZVJEŠTAJ O IZVRŠENJU FINANCIJSKOG PLANA ZA 2022.GODINU</t>
  </si>
  <si>
    <t xml:space="preserve">                                       PO PROGRAMSKOJ, EKONOMSKOJ I IZVORIMA FINANCIRANJA</t>
  </si>
  <si>
    <t>Tekući prijenosi između proračunskih korisnika temeljem prijenosa EU sredstava</t>
  </si>
  <si>
    <t>Prihodi od pruženih usluga</t>
  </si>
  <si>
    <t>Prihodi od prodaje prizvoda i robe</t>
  </si>
  <si>
    <t>Prihodi od prodaje proizvoda i roba</t>
  </si>
  <si>
    <t>Izvor financiranja: 4 Prihodi za posebne namjene</t>
  </si>
  <si>
    <t>Ostali nespomenuti prihodi</t>
  </si>
  <si>
    <t>UKUPNO IZVOR FINANCIRANJA PRIHODI ZA POSEBNE NAMJENE</t>
  </si>
  <si>
    <t>Izvor financiranja: 5 Pomoći</t>
  </si>
  <si>
    <t>PRIHODI IZ INOZEMSTVA I UNUTAR OPĆEG PRORAČUNA</t>
  </si>
  <si>
    <t>Kapitalne pomoći proračunskom korisnicima iz proračuna koji im nije nadležan</t>
  </si>
  <si>
    <t>Tekuće prijenosi između proračunskih korisnika istog proračuna temeljem prijenosa EU sredstava</t>
  </si>
  <si>
    <t>UKUPNO IZVOR FINANCIRANJA POMOĆI</t>
  </si>
  <si>
    <t>Izvor financiranja: 6 Donacije</t>
  </si>
  <si>
    <t>PRIHODI OD PRODAJE PROIZVODA I ROBE TE PRUŽENIH USLUGA I PRIHODI OD DONACIJA</t>
  </si>
  <si>
    <t>Tekuće donacije</t>
  </si>
  <si>
    <t>Kapitalne donacije</t>
  </si>
  <si>
    <t>UKUPNO IZVOR FINANCIRANJA DONACIJE</t>
  </si>
  <si>
    <t>Osobne i ostale intelektualne usluge</t>
  </si>
  <si>
    <t>UKUPNO IZVOR FINANCIRANJA OPĆI PRIHODI I PRIMICI</t>
  </si>
  <si>
    <t>Stručno usavršavanje zaposlenika</t>
  </si>
  <si>
    <t>Službena, radna i zaštitna odjeća i obuća</t>
  </si>
  <si>
    <t>Zdravstvene i veterinarske usluge</t>
  </si>
  <si>
    <t>Ostale naknade troškova zaposlenima</t>
  </si>
  <si>
    <t>Službena,radna i zaštitna odjeća i obuća</t>
  </si>
  <si>
    <t>Ostale nespomenute usluge</t>
  </si>
  <si>
    <t>Tuzemne članarine</t>
  </si>
  <si>
    <t>Ostali nespomenuti financijski rashodi</t>
  </si>
  <si>
    <t>Naknade građanima i kućanstvima u naravi</t>
  </si>
  <si>
    <t>Sitni inventar</t>
  </si>
  <si>
    <t>Tekući prijenosi između proračunskij korisnika istog proračuna</t>
  </si>
  <si>
    <t>Tekuće donacije od ostali subjekata izvan općeg proračuna</t>
  </si>
  <si>
    <t>NAKNADE GRAĐANIMA I DRUGE NAKANDE</t>
  </si>
  <si>
    <t>UKUPNO RASHODI</t>
  </si>
  <si>
    <t>Kapitalne pomoći proračunskim korisnicima iz proračuna koji im nije nadležan</t>
  </si>
  <si>
    <t>NAKNADE GRAĐANIMA I DRUGE NAKNADE</t>
  </si>
  <si>
    <t>Uredski materijal i ostali materijalni rahodi</t>
  </si>
  <si>
    <t>01.01.2022.-30.06.2022.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</si>
</sst>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0" xfId="0" applyNumberFormat="1"/>
    <xf numFmtId="0" fontId="3" fillId="3" borderId="1" xfId="0" applyFont="1" applyFill="1" applyBorder="1"/>
    <xf numFmtId="4" fontId="0" fillId="0" borderId="1" xfId="0" applyNumberFormat="1" applyBorder="1"/>
    <xf numFmtId="4" fontId="0" fillId="0" borderId="1" xfId="0" applyNumberFormat="1" applyFont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0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" fontId="0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8" fillId="4" borderId="1" xfId="0" applyNumberFormat="1" applyFont="1" applyFill="1" applyBorder="1" applyAlignment="1">
      <alignment horizontal="center" wrapText="1"/>
    </xf>
    <xf numFmtId="4" fontId="9" fillId="4" borderId="1" xfId="0" applyNumberFormat="1" applyFont="1" applyFill="1" applyBorder="1" applyAlignment="1">
      <alignment horizontal="right" wrapText="1"/>
    </xf>
    <xf numFmtId="0" fontId="6" fillId="0" borderId="1" xfId="0" applyFont="1" applyBorder="1"/>
    <xf numFmtId="4" fontId="6" fillId="0" borderId="1" xfId="0" applyNumberFormat="1" applyFont="1" applyBorder="1"/>
    <xf numFmtId="0" fontId="7" fillId="0" borderId="0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/>
    <xf numFmtId="0" fontId="7" fillId="0" borderId="1" xfId="0" applyFont="1" applyFill="1" applyBorder="1" applyAlignment="1">
      <alignment wrapText="1"/>
    </xf>
    <xf numFmtId="4" fontId="8" fillId="4" borderId="1" xfId="0" applyNumberFormat="1" applyFont="1" applyFill="1" applyBorder="1" applyAlignment="1">
      <alignment horizontal="right" wrapText="1"/>
    </xf>
    <xf numFmtId="4" fontId="8" fillId="4" borderId="1" xfId="0" applyNumberFormat="1" applyFont="1" applyFill="1" applyBorder="1" applyAlignment="1">
      <alignment wrapText="1"/>
    </xf>
    <xf numFmtId="4" fontId="9" fillId="4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2D950-71FD-4971-87EE-E583538EA1B7}">
  <dimension ref="A1:F23"/>
  <sheetViews>
    <sheetView tabSelected="1" topLeftCell="A4" zoomScaleNormal="100" workbookViewId="0">
      <selection activeCell="J19" sqref="J19"/>
    </sheetView>
  </sheetViews>
  <sheetFormatPr defaultRowHeight="14.4" x14ac:dyDescent="0.3"/>
  <cols>
    <col min="1" max="1" width="22.21875" customWidth="1"/>
    <col min="2" max="2" width="17.5546875" customWidth="1"/>
    <col min="3" max="3" width="18.109375" customWidth="1"/>
    <col min="4" max="4" width="18" customWidth="1"/>
    <col min="5" max="5" width="18.21875" customWidth="1"/>
  </cols>
  <sheetData>
    <row r="1" spans="1:6" x14ac:dyDescent="0.3">
      <c r="A1" s="2" t="s">
        <v>0</v>
      </c>
      <c r="B1" s="2"/>
      <c r="C1" s="2"/>
      <c r="D1" s="2"/>
      <c r="E1" s="2"/>
      <c r="F1" s="2"/>
    </row>
    <row r="2" spans="1:6" x14ac:dyDescent="0.3">
      <c r="A2" s="2"/>
      <c r="B2" s="2"/>
      <c r="C2" s="2"/>
      <c r="D2" s="2"/>
      <c r="E2" s="2"/>
      <c r="F2" s="2"/>
    </row>
    <row r="3" spans="1:6" x14ac:dyDescent="0.3">
      <c r="A3" s="2"/>
      <c r="B3" s="2"/>
      <c r="C3" s="2" t="s">
        <v>21</v>
      </c>
      <c r="D3" s="2"/>
      <c r="E3" s="2"/>
      <c r="F3" s="2"/>
    </row>
    <row r="4" spans="1:6" x14ac:dyDescent="0.3">
      <c r="A4" s="2"/>
      <c r="B4" s="2"/>
      <c r="C4" s="2"/>
      <c r="D4" s="2"/>
      <c r="E4" s="2"/>
      <c r="F4" s="2"/>
    </row>
    <row r="5" spans="1:6" x14ac:dyDescent="0.3">
      <c r="A5" s="2"/>
      <c r="B5" s="2"/>
      <c r="C5" s="2" t="s">
        <v>68</v>
      </c>
      <c r="D5" s="2"/>
      <c r="E5" s="2"/>
      <c r="F5" s="2"/>
    </row>
    <row r="7" spans="1:6" ht="28.8" x14ac:dyDescent="0.3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</row>
    <row r="8" spans="1:6" x14ac:dyDescent="0.3">
      <c r="A8" s="6" t="s">
        <v>6</v>
      </c>
      <c r="B8" s="7">
        <f>SUM($B$9+$B$10)</f>
        <v>4414961.3499999996</v>
      </c>
      <c r="C8" s="7">
        <f>SUM($C$9+$C$10)</f>
        <v>9191561</v>
      </c>
      <c r="D8" s="7">
        <f>SUM($D$9+$D$10)</f>
        <v>9798603.1600000001</v>
      </c>
      <c r="E8" s="7">
        <f>SUM($E$9+$E$10)</f>
        <v>4743419.59</v>
      </c>
    </row>
    <row r="9" spans="1:6" x14ac:dyDescent="0.3">
      <c r="A9" s="8" t="s">
        <v>7</v>
      </c>
      <c r="B9" s="13">
        <v>4414961.3499999996</v>
      </c>
      <c r="C9" s="13">
        <v>9191561</v>
      </c>
      <c r="D9" s="13">
        <v>9798603.1600000001</v>
      </c>
      <c r="E9" s="13">
        <v>4743419.59</v>
      </c>
    </row>
    <row r="10" spans="1:6" ht="43.2" x14ac:dyDescent="0.3">
      <c r="A10" s="9" t="s">
        <v>8</v>
      </c>
      <c r="B10" s="13"/>
      <c r="C10" s="13">
        <v>0</v>
      </c>
      <c r="D10" s="13">
        <v>0</v>
      </c>
      <c r="E10" s="8"/>
    </row>
    <row r="11" spans="1:6" x14ac:dyDescent="0.3">
      <c r="A11" s="6" t="s">
        <v>9</v>
      </c>
      <c r="B11" s="7">
        <f>SUM($B$12+$B$13)</f>
        <v>4419388.29</v>
      </c>
      <c r="C11" s="7">
        <f>SUM($C$12+$C$13)</f>
        <v>9151761</v>
      </c>
      <c r="D11" s="7">
        <f>SUM($D$12+$D$13)</f>
        <v>9651703.7799999993</v>
      </c>
      <c r="E11" s="7">
        <f>SUM($E$12+$E$13)</f>
        <v>4696080.58</v>
      </c>
    </row>
    <row r="12" spans="1:6" x14ac:dyDescent="0.3">
      <c r="A12" s="8" t="s">
        <v>10</v>
      </c>
      <c r="B12" s="13">
        <v>4401543.33</v>
      </c>
      <c r="C12" s="13">
        <v>8998761</v>
      </c>
      <c r="D12" s="13">
        <v>9496328.7799999993</v>
      </c>
      <c r="E12" s="13">
        <v>4690102.58</v>
      </c>
    </row>
    <row r="13" spans="1:6" ht="43.2" x14ac:dyDescent="0.3">
      <c r="A13" s="9" t="s">
        <v>11</v>
      </c>
      <c r="B13" s="13">
        <v>17844.96</v>
      </c>
      <c r="C13" s="13">
        <v>153000</v>
      </c>
      <c r="D13" s="13">
        <v>155375</v>
      </c>
      <c r="E13" s="13">
        <v>5978</v>
      </c>
    </row>
    <row r="14" spans="1:6" x14ac:dyDescent="0.3">
      <c r="A14" s="6" t="s">
        <v>12</v>
      </c>
      <c r="B14" s="7">
        <f>SUM($B$8-$B$11)</f>
        <v>-4426.9400000004098</v>
      </c>
      <c r="C14" s="7">
        <f>SUM($C$8-$C$11)</f>
        <v>39800</v>
      </c>
      <c r="D14" s="7">
        <f>SUM($D$8-$D$11)</f>
        <v>146899.38000000082</v>
      </c>
      <c r="E14" s="7">
        <f>SUM($E$8-$E$11)</f>
        <v>47339.009999999776</v>
      </c>
    </row>
    <row r="15" spans="1:6" x14ac:dyDescent="0.3">
      <c r="A15" s="5" t="s">
        <v>14</v>
      </c>
      <c r="B15" s="5" t="s">
        <v>2</v>
      </c>
      <c r="C15" s="5" t="s">
        <v>3</v>
      </c>
      <c r="D15" s="5" t="s">
        <v>4</v>
      </c>
      <c r="E15" s="5" t="s">
        <v>5</v>
      </c>
    </row>
    <row r="16" spans="1:6" ht="51" customHeight="1" x14ac:dyDescent="0.3">
      <c r="A16" s="9" t="s">
        <v>13</v>
      </c>
      <c r="B16" s="13">
        <v>9408.7900000000009</v>
      </c>
      <c r="C16" s="13">
        <v>-39800</v>
      </c>
      <c r="D16" s="13">
        <v>-146899.38</v>
      </c>
      <c r="E16" s="13">
        <v>-146899.38</v>
      </c>
    </row>
    <row r="17" spans="1:5" ht="57.6" x14ac:dyDescent="0.3">
      <c r="A17" s="9" t="s">
        <v>15</v>
      </c>
      <c r="B17" s="13">
        <v>9408.7900000000009</v>
      </c>
      <c r="C17" s="13">
        <v>-39800</v>
      </c>
      <c r="D17" s="13">
        <v>-146899.38</v>
      </c>
      <c r="E17" s="13">
        <v>-146899.38</v>
      </c>
    </row>
    <row r="18" spans="1:5" x14ac:dyDescent="0.3">
      <c r="A18" s="4" t="s">
        <v>16</v>
      </c>
      <c r="B18" s="5" t="s">
        <v>2</v>
      </c>
      <c r="C18" s="5" t="s">
        <v>3</v>
      </c>
      <c r="D18" s="5" t="s">
        <v>4</v>
      </c>
      <c r="E18" s="5" t="s">
        <v>5</v>
      </c>
    </row>
    <row r="19" spans="1:5" ht="43.2" x14ac:dyDescent="0.3">
      <c r="A19" s="9" t="s">
        <v>17</v>
      </c>
      <c r="B19" s="8"/>
      <c r="C19" s="8"/>
      <c r="D19" s="8"/>
      <c r="E19" s="8"/>
    </row>
    <row r="20" spans="1:5" ht="43.2" x14ac:dyDescent="0.3">
      <c r="A20" s="9" t="s">
        <v>18</v>
      </c>
      <c r="B20" s="8"/>
      <c r="C20" s="8"/>
      <c r="D20" s="8"/>
      <c r="E20" s="8"/>
    </row>
    <row r="21" spans="1:5" x14ac:dyDescent="0.3">
      <c r="A21" s="10" t="s">
        <v>19</v>
      </c>
      <c r="B21" s="7">
        <f>SUM($B$19+$B$20)</f>
        <v>0</v>
      </c>
      <c r="C21" s="7">
        <f>SUM($C$19+$C$20)</f>
        <v>0</v>
      </c>
      <c r="D21" s="7">
        <f>SUM($D$19+$D$20)</f>
        <v>0</v>
      </c>
      <c r="E21" s="7">
        <f>SUM($E$19+$E$20)</f>
        <v>0</v>
      </c>
    </row>
    <row r="22" spans="1:5" x14ac:dyDescent="0.3">
      <c r="A22" s="8"/>
      <c r="B22" s="8"/>
      <c r="C22" s="8"/>
      <c r="D22" s="8"/>
      <c r="E22" s="8"/>
    </row>
    <row r="23" spans="1:5" ht="43.2" x14ac:dyDescent="0.3">
      <c r="A23" s="10" t="s">
        <v>20</v>
      </c>
      <c r="B23" s="7">
        <f>SUM($B$14+$B$17)</f>
        <v>4981.8499999995911</v>
      </c>
      <c r="C23" s="7">
        <f>SUM($C$14+$C$17)</f>
        <v>0</v>
      </c>
      <c r="D23" s="7">
        <f>SUM($D$14+$D$17)</f>
        <v>8.149072527885437E-10</v>
      </c>
      <c r="E23" s="7">
        <f>SUM($E$14+$E$17)</f>
        <v>-99560.370000000228</v>
      </c>
    </row>
  </sheetData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237F-438C-42CD-A773-B7BEC780205A}">
  <dimension ref="A1:H72"/>
  <sheetViews>
    <sheetView topLeftCell="A51" zoomScaleNormal="100" workbookViewId="0">
      <selection activeCell="H73" sqref="H73"/>
    </sheetView>
  </sheetViews>
  <sheetFormatPr defaultRowHeight="14.4" x14ac:dyDescent="0.3"/>
  <cols>
    <col min="1" max="1" width="9.33203125" customWidth="1"/>
    <col min="2" max="2" width="25.77734375" customWidth="1"/>
    <col min="3" max="3" width="13.5546875" customWidth="1"/>
    <col min="4" max="4" width="17.6640625" customWidth="1"/>
    <col min="5" max="5" width="18.5546875" customWidth="1"/>
    <col min="6" max="6" width="14.21875" customWidth="1"/>
    <col min="7" max="7" width="11.88671875" customWidth="1"/>
    <col min="8" max="8" width="15.33203125" customWidth="1"/>
  </cols>
  <sheetData>
    <row r="1" spans="1:8" x14ac:dyDescent="0.3">
      <c r="B1" s="2"/>
      <c r="C1" s="2"/>
      <c r="D1" s="2" t="s">
        <v>30</v>
      </c>
      <c r="E1" s="2"/>
      <c r="F1" s="2"/>
    </row>
    <row r="2" spans="1:8" x14ac:dyDescent="0.3">
      <c r="B2" s="2" t="s">
        <v>28</v>
      </c>
      <c r="C2" s="2"/>
      <c r="D2" s="2"/>
      <c r="E2" s="2"/>
      <c r="F2" s="2"/>
    </row>
    <row r="3" spans="1:8" x14ac:dyDescent="0.3">
      <c r="B3" s="2"/>
      <c r="C3" s="2" t="s">
        <v>69</v>
      </c>
      <c r="D3" s="2"/>
      <c r="E3" s="2"/>
      <c r="F3" s="2"/>
    </row>
    <row r="4" spans="1:8" x14ac:dyDescent="0.3">
      <c r="B4" s="2"/>
      <c r="C4" s="2"/>
      <c r="D4" s="2" t="s">
        <v>21</v>
      </c>
      <c r="E4" s="2"/>
      <c r="F4" s="2"/>
    </row>
    <row r="5" spans="1:8" x14ac:dyDescent="0.3">
      <c r="B5" s="2"/>
      <c r="C5" s="2"/>
      <c r="D5" s="2" t="s">
        <v>29</v>
      </c>
      <c r="E5" s="2"/>
      <c r="F5" s="2"/>
    </row>
    <row r="7" spans="1:8" ht="43.2" x14ac:dyDescent="0.3">
      <c r="A7" s="4" t="s">
        <v>22</v>
      </c>
      <c r="B7" s="5" t="s">
        <v>23</v>
      </c>
      <c r="C7" s="4" t="s">
        <v>24</v>
      </c>
      <c r="D7" s="5" t="s">
        <v>3</v>
      </c>
      <c r="E7" s="5" t="s">
        <v>4</v>
      </c>
      <c r="F7" s="4" t="s">
        <v>25</v>
      </c>
      <c r="G7" s="4" t="s">
        <v>26</v>
      </c>
      <c r="H7" s="4" t="s">
        <v>27</v>
      </c>
    </row>
    <row r="8" spans="1:8" x14ac:dyDescent="0.3">
      <c r="A8" s="12"/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</row>
    <row r="9" spans="1:8" ht="28.8" x14ac:dyDescent="0.3">
      <c r="A9" s="6">
        <v>67</v>
      </c>
      <c r="B9" s="10" t="s">
        <v>31</v>
      </c>
      <c r="C9" s="7">
        <f>SUM($C$10+$C$11)</f>
        <v>270832.96000000002</v>
      </c>
      <c r="D9" s="7">
        <f>SUM($D$10+$D$11)</f>
        <v>676505</v>
      </c>
      <c r="E9" s="7">
        <f>SUM($E$10+$E$11)</f>
        <v>685770.99</v>
      </c>
      <c r="F9" s="7">
        <f>SUM($F$10+$F$11)</f>
        <v>309591.28999999998</v>
      </c>
      <c r="G9" s="7">
        <f>SUM($F$9/$C$9*100)</f>
        <v>114.31078772687044</v>
      </c>
      <c r="H9" s="7">
        <f>SUM($F$9/$E$9*100)</f>
        <v>45.144996582605515</v>
      </c>
    </row>
    <row r="10" spans="1:8" ht="43.2" x14ac:dyDescent="0.3">
      <c r="A10" s="8">
        <v>6711</v>
      </c>
      <c r="B10" s="9" t="s">
        <v>32</v>
      </c>
      <c r="C10" s="13">
        <v>259265.97</v>
      </c>
      <c r="D10" s="13">
        <v>613505</v>
      </c>
      <c r="E10" s="13">
        <v>622770.99</v>
      </c>
      <c r="F10" s="13">
        <v>305543.28999999998</v>
      </c>
      <c r="G10" s="14">
        <f>SUM($F$10/$C$10*100)</f>
        <v>117.84936141060085</v>
      </c>
      <c r="H10" s="14">
        <f>SUM($F$10/$E$10*100)</f>
        <v>49.061901550680773</v>
      </c>
    </row>
    <row r="11" spans="1:8" ht="57.6" x14ac:dyDescent="0.3">
      <c r="A11" s="8">
        <v>6712</v>
      </c>
      <c r="B11" s="9" t="s">
        <v>33</v>
      </c>
      <c r="C11" s="13">
        <v>11566.99</v>
      </c>
      <c r="D11" s="13">
        <v>63000</v>
      </c>
      <c r="E11" s="13">
        <v>63000</v>
      </c>
      <c r="F11" s="13">
        <v>4048</v>
      </c>
      <c r="G11" s="14">
        <f>SUM($F$11/$C$11*100)</f>
        <v>34.996139877357898</v>
      </c>
      <c r="H11" s="14">
        <f>SUM($F$11/$E$11*100)</f>
        <v>6.4253968253968257</v>
      </c>
    </row>
    <row r="12" spans="1:8" ht="43.2" x14ac:dyDescent="0.3">
      <c r="A12" s="6">
        <v>66</v>
      </c>
      <c r="B12" s="10" t="s">
        <v>34</v>
      </c>
      <c r="C12" s="7">
        <f>SUM($C$13:$C$16)</f>
        <v>10140</v>
      </c>
      <c r="D12" s="7">
        <f>SUM($D$13:$D$16)</f>
        <v>18301</v>
      </c>
      <c r="E12" s="7">
        <f>SUM($E$13:$E$16)</f>
        <v>20801</v>
      </c>
      <c r="F12" s="7">
        <f>SUM($F$13:$F$16)</f>
        <v>7284</v>
      </c>
      <c r="G12" s="7">
        <f>SUM($F$12/$C$12*100)</f>
        <v>71.834319526627226</v>
      </c>
      <c r="H12" s="7">
        <f>SUM($F$12/$E$12*100)</f>
        <v>35.01754723330609</v>
      </c>
    </row>
    <row r="13" spans="1:8" ht="28.8" x14ac:dyDescent="0.3">
      <c r="A13" s="17">
        <v>6614</v>
      </c>
      <c r="B13" s="26" t="s">
        <v>91</v>
      </c>
      <c r="C13" s="14">
        <v>140</v>
      </c>
      <c r="D13" s="14">
        <v>500</v>
      </c>
      <c r="E13" s="14">
        <v>1000</v>
      </c>
      <c r="F13" s="14">
        <v>728</v>
      </c>
      <c r="G13" s="14">
        <f>SUM($F$13/$C$13*100)</f>
        <v>520</v>
      </c>
      <c r="H13" s="14">
        <f>SUM($F$13/$E$13*100)</f>
        <v>72.8</v>
      </c>
    </row>
    <row r="14" spans="1:8" x14ac:dyDescent="0.3">
      <c r="A14" s="17">
        <v>6615</v>
      </c>
      <c r="B14" s="26" t="s">
        <v>89</v>
      </c>
      <c r="C14" s="14">
        <v>0</v>
      </c>
      <c r="D14" s="14">
        <v>2601</v>
      </c>
      <c r="E14" s="14">
        <v>2601</v>
      </c>
      <c r="F14" s="14">
        <v>2601</v>
      </c>
      <c r="G14" s="14"/>
      <c r="H14" s="14"/>
    </row>
    <row r="15" spans="1:8" ht="43.2" x14ac:dyDescent="0.3">
      <c r="A15" s="8">
        <v>6631</v>
      </c>
      <c r="B15" s="9" t="s">
        <v>118</v>
      </c>
      <c r="C15" s="13">
        <v>10000</v>
      </c>
      <c r="D15" s="13">
        <v>15200</v>
      </c>
      <c r="E15" s="13">
        <v>15200</v>
      </c>
      <c r="F15" s="13">
        <v>2400</v>
      </c>
      <c r="G15" s="14">
        <f>SUM($F$15/$C$15*100)</f>
        <v>24</v>
      </c>
      <c r="H15" s="14">
        <f>SUM($F$15/$E$15*100)</f>
        <v>15.789473684210526</v>
      </c>
    </row>
    <row r="16" spans="1:8" x14ac:dyDescent="0.3">
      <c r="A16" s="8">
        <v>6632</v>
      </c>
      <c r="B16" s="9" t="s">
        <v>103</v>
      </c>
      <c r="C16" s="13">
        <v>0</v>
      </c>
      <c r="D16" s="13">
        <v>0</v>
      </c>
      <c r="E16" s="13">
        <v>2000</v>
      </c>
      <c r="F16" s="13">
        <v>1555</v>
      </c>
      <c r="G16" s="14" t="e">
        <f>SUM($F$16/$C$16*100)</f>
        <v>#DIV/0!</v>
      </c>
      <c r="H16" s="14">
        <f>SUM($F$16/$E$16*100)</f>
        <v>77.75</v>
      </c>
    </row>
    <row r="17" spans="1:8" ht="28.8" x14ac:dyDescent="0.3">
      <c r="A17" s="6">
        <v>65</v>
      </c>
      <c r="B17" s="10" t="s">
        <v>35</v>
      </c>
      <c r="C17" s="7">
        <f>SUM($C$18)</f>
        <v>88838</v>
      </c>
      <c r="D17" s="7">
        <f>SUM($D$18)</f>
        <v>303800</v>
      </c>
      <c r="E17" s="7">
        <f>SUM($E$18)</f>
        <v>444016.6</v>
      </c>
      <c r="F17" s="7">
        <f>SUM($F$18)</f>
        <v>137488.75</v>
      </c>
      <c r="G17" s="7">
        <f>SUM($F$17/$C$17*100)</f>
        <v>154.7634458227335</v>
      </c>
      <c r="H17" s="7">
        <f>SUM($F$17/$E$17*100)</f>
        <v>30.964776992571903</v>
      </c>
    </row>
    <row r="18" spans="1:8" x14ac:dyDescent="0.3">
      <c r="A18" s="8">
        <v>6526</v>
      </c>
      <c r="B18" s="9" t="s">
        <v>36</v>
      </c>
      <c r="C18" s="13">
        <v>88838</v>
      </c>
      <c r="D18" s="13">
        <v>303800</v>
      </c>
      <c r="E18" s="13">
        <v>444016.6</v>
      </c>
      <c r="F18" s="13">
        <v>137488.75</v>
      </c>
      <c r="G18" s="14">
        <f>SUM($F$18/$C$18*100)</f>
        <v>154.7634458227335</v>
      </c>
      <c r="H18" s="14">
        <f>SUM($F$18/$E$18*100)</f>
        <v>30.964776992571903</v>
      </c>
    </row>
    <row r="19" spans="1:8" x14ac:dyDescent="0.3">
      <c r="A19" s="6">
        <v>64</v>
      </c>
      <c r="B19" s="10" t="s">
        <v>37</v>
      </c>
      <c r="C19" s="7">
        <f>SUM($C$20)</f>
        <v>0.3</v>
      </c>
      <c r="D19" s="7">
        <f>SUM($D$20)</f>
        <v>10</v>
      </c>
      <c r="E19" s="7">
        <f>SUM($E$20)</f>
        <v>10</v>
      </c>
      <c r="F19" s="7">
        <f>SUM($F$20)</f>
        <v>0.26</v>
      </c>
      <c r="G19" s="7">
        <f>SUM($F$19/$C$19*100)</f>
        <v>86.666666666666671</v>
      </c>
      <c r="H19" s="7">
        <f>SUM($F$19/$E$19*100)</f>
        <v>2.6</v>
      </c>
    </row>
    <row r="20" spans="1:8" ht="28.8" x14ac:dyDescent="0.3">
      <c r="A20" s="8">
        <v>6413</v>
      </c>
      <c r="B20" s="9" t="s">
        <v>38</v>
      </c>
      <c r="C20" s="13">
        <v>0.3</v>
      </c>
      <c r="D20" s="13">
        <v>10</v>
      </c>
      <c r="E20" s="13">
        <v>10</v>
      </c>
      <c r="F20" s="13">
        <v>0.26</v>
      </c>
      <c r="G20" s="14">
        <f>SUM($F$20/$C$20*100)</f>
        <v>86.666666666666671</v>
      </c>
      <c r="H20" s="14">
        <f>SUM($F$20/$E$20*100)</f>
        <v>2.6</v>
      </c>
    </row>
    <row r="21" spans="1:8" ht="43.2" x14ac:dyDescent="0.3">
      <c r="A21" s="6">
        <v>63</v>
      </c>
      <c r="B21" s="10" t="s">
        <v>39</v>
      </c>
      <c r="C21" s="7">
        <f>SUM($C$22:$C$25)</f>
        <v>4045150.09</v>
      </c>
      <c r="D21" s="7">
        <f>SUM($D$22:$D$25)</f>
        <v>8192945</v>
      </c>
      <c r="E21" s="7">
        <f>SUM($E$22:$E$25)</f>
        <v>8648004.5700000003</v>
      </c>
      <c r="F21" s="7">
        <f>SUM($F$22:$F$25)</f>
        <v>4289055.29</v>
      </c>
      <c r="G21" s="7">
        <f>SUM($F$21/$C$21*100)</f>
        <v>106.02957108076056</v>
      </c>
      <c r="H21" s="7">
        <f>SUM($F$21/$E$21*100)</f>
        <v>49.595895275989662</v>
      </c>
    </row>
    <row r="22" spans="1:8" ht="43.2" x14ac:dyDescent="0.3">
      <c r="A22" s="8">
        <v>6361</v>
      </c>
      <c r="B22" s="9" t="s">
        <v>40</v>
      </c>
      <c r="C22" s="13">
        <v>3907212.12</v>
      </c>
      <c r="D22" s="13">
        <v>7917820</v>
      </c>
      <c r="E22" s="13">
        <v>8372879.5700000003</v>
      </c>
      <c r="F22" s="13">
        <v>4129460.2</v>
      </c>
      <c r="G22" s="14">
        <f>SUM($F$22/$C$22*100)</f>
        <v>105.68814984122234</v>
      </c>
      <c r="H22" s="14">
        <f>SUM($F$22/$E$22*100)</f>
        <v>49.319474446949442</v>
      </c>
    </row>
    <row r="23" spans="1:8" ht="57.6" x14ac:dyDescent="0.3">
      <c r="A23" s="8">
        <v>6362</v>
      </c>
      <c r="B23" s="9" t="s">
        <v>121</v>
      </c>
      <c r="C23" s="13">
        <v>0</v>
      </c>
      <c r="D23" s="13">
        <v>90000</v>
      </c>
      <c r="E23" s="13">
        <v>90000</v>
      </c>
      <c r="F23" s="13">
        <v>0</v>
      </c>
      <c r="G23" s="14">
        <v>0</v>
      </c>
      <c r="H23" s="14">
        <v>0</v>
      </c>
    </row>
    <row r="24" spans="1:8" ht="43.2" x14ac:dyDescent="0.3">
      <c r="A24" s="8">
        <v>6391</v>
      </c>
      <c r="B24" s="9" t="s">
        <v>117</v>
      </c>
      <c r="C24" s="13">
        <v>3622.09</v>
      </c>
      <c r="D24" s="13">
        <v>0</v>
      </c>
      <c r="E24" s="13">
        <v>0</v>
      </c>
      <c r="F24" s="13">
        <v>0</v>
      </c>
      <c r="G24" s="14">
        <v>0</v>
      </c>
      <c r="H24" s="14">
        <v>0</v>
      </c>
    </row>
    <row r="25" spans="1:8" ht="57.6" x14ac:dyDescent="0.3">
      <c r="A25" s="8">
        <v>6393</v>
      </c>
      <c r="B25" s="9" t="s">
        <v>88</v>
      </c>
      <c r="C25" s="13">
        <v>134315.88</v>
      </c>
      <c r="D25" s="13">
        <v>185125</v>
      </c>
      <c r="E25" s="13">
        <v>185125</v>
      </c>
      <c r="F25" s="13">
        <v>159595.09</v>
      </c>
      <c r="G25" s="14">
        <f>SUM($F$25/$C$25*100)</f>
        <v>118.82071576346742</v>
      </c>
      <c r="H25" s="14">
        <f>SUM($F$25/$E$25*100)</f>
        <v>86.209366644159346</v>
      </c>
    </row>
    <row r="26" spans="1:8" x14ac:dyDescent="0.3">
      <c r="A26" s="38"/>
      <c r="B26" s="39" t="s">
        <v>41</v>
      </c>
      <c r="C26" s="40">
        <f>SUM($C$9+$C$12+$C$17+$C$19+$C$21)</f>
        <v>4414961.3499999996</v>
      </c>
      <c r="D26" s="40">
        <f>SUM($D$9+$D$12+$D$17+$D$19+$D$21)</f>
        <v>9191561</v>
      </c>
      <c r="E26" s="40">
        <f>SUM($E$9+$E$12+$E$17+$E$19+$E$21)</f>
        <v>9798603.1600000001</v>
      </c>
      <c r="F26" s="40">
        <f>SUM($F$9+$F$12+$F$17+$F$19+$F$21)</f>
        <v>4743419.59</v>
      </c>
      <c r="G26" s="40">
        <f>SUM($F$26/$C$26*100)</f>
        <v>107.4396628636398</v>
      </c>
      <c r="H26" s="40">
        <f>SUM($F$26/$E$26*100)</f>
        <v>48.40914069633574</v>
      </c>
    </row>
    <row r="27" spans="1:8" x14ac:dyDescent="0.3">
      <c r="A27" s="8"/>
      <c r="B27" s="9"/>
      <c r="C27" s="13"/>
      <c r="D27" s="13"/>
      <c r="E27" s="13"/>
      <c r="F27" s="13"/>
      <c r="G27" s="8"/>
      <c r="H27" s="8"/>
    </row>
    <row r="28" spans="1:8" x14ac:dyDescent="0.3">
      <c r="B28" s="1"/>
      <c r="C28" s="11"/>
      <c r="D28" s="3" t="s">
        <v>42</v>
      </c>
      <c r="E28" s="3"/>
      <c r="F28" s="11"/>
    </row>
    <row r="29" spans="1:8" x14ac:dyDescent="0.3">
      <c r="B29" s="1"/>
      <c r="C29" s="11"/>
      <c r="D29" s="11"/>
      <c r="E29" s="11"/>
      <c r="F29" s="11"/>
    </row>
    <row r="30" spans="1:8" ht="43.2" x14ac:dyDescent="0.3">
      <c r="A30" s="4" t="s">
        <v>43</v>
      </c>
      <c r="B30" s="5" t="s">
        <v>23</v>
      </c>
      <c r="C30" s="4" t="s">
        <v>24</v>
      </c>
      <c r="D30" s="5" t="s">
        <v>3</v>
      </c>
      <c r="E30" s="5" t="s">
        <v>4</v>
      </c>
      <c r="F30" s="4" t="s">
        <v>25</v>
      </c>
      <c r="G30" s="4" t="s">
        <v>26</v>
      </c>
      <c r="H30" s="4" t="s">
        <v>27</v>
      </c>
    </row>
    <row r="31" spans="1:8" x14ac:dyDescent="0.3">
      <c r="A31" s="15"/>
      <c r="B31" s="16">
        <v>1</v>
      </c>
      <c r="C31" s="15">
        <v>2</v>
      </c>
      <c r="D31" s="16">
        <v>3</v>
      </c>
      <c r="E31" s="16">
        <v>4</v>
      </c>
      <c r="F31" s="15">
        <v>5</v>
      </c>
      <c r="G31" s="15">
        <v>6</v>
      </c>
      <c r="H31" s="15">
        <v>7</v>
      </c>
    </row>
    <row r="32" spans="1:8" x14ac:dyDescent="0.3">
      <c r="A32" s="6">
        <v>31</v>
      </c>
      <c r="B32" s="10" t="s">
        <v>44</v>
      </c>
      <c r="C32" s="7">
        <f>SUM($C$33+$C$34+$C$35)</f>
        <v>3818652.87</v>
      </c>
      <c r="D32" s="7">
        <f>SUM($D$33+$D$34+$D$35)</f>
        <v>7545600</v>
      </c>
      <c r="E32" s="7">
        <f>SUM($E$33+$E$34+$E$35)</f>
        <v>7990484.46</v>
      </c>
      <c r="F32" s="7">
        <f>SUM($F$33+$F$34+$F$35)</f>
        <v>3967572.58</v>
      </c>
      <c r="G32" s="7">
        <f>SUM($F$32/$C$32*100)</f>
        <v>103.89979699830636</v>
      </c>
      <c r="H32" s="7">
        <f>SUM($F$32/$E$32*100)</f>
        <v>49.653717491867823</v>
      </c>
    </row>
    <row r="33" spans="1:8" x14ac:dyDescent="0.3">
      <c r="A33" s="8">
        <v>3111</v>
      </c>
      <c r="B33" s="9" t="s">
        <v>45</v>
      </c>
      <c r="C33" s="13">
        <v>3188879.88</v>
      </c>
      <c r="D33" s="13">
        <v>6277400</v>
      </c>
      <c r="E33" s="13">
        <v>6666943.04</v>
      </c>
      <c r="F33" s="13">
        <v>3341228.48</v>
      </c>
      <c r="G33" s="14">
        <f>SUM($F$33/$C$33*100)</f>
        <v>104.77749572680675</v>
      </c>
      <c r="H33" s="14">
        <f>SUM($F$33/$E$33*100)</f>
        <v>50.116349576611952</v>
      </c>
    </row>
    <row r="34" spans="1:8" x14ac:dyDescent="0.3">
      <c r="A34" s="8">
        <v>3121</v>
      </c>
      <c r="B34" s="9" t="s">
        <v>46</v>
      </c>
      <c r="C34" s="13">
        <v>120795.98</v>
      </c>
      <c r="D34" s="13">
        <v>273100</v>
      </c>
      <c r="E34" s="13">
        <v>276100</v>
      </c>
      <c r="F34" s="13">
        <v>94445.5</v>
      </c>
      <c r="G34" s="14">
        <f>SUM($F$34/$C$34*100)</f>
        <v>78.185962811014079</v>
      </c>
      <c r="H34" s="14">
        <f>SUM($F$34/$E$34*100)</f>
        <v>34.206990220934443</v>
      </c>
    </row>
    <row r="35" spans="1:8" ht="28.8" x14ac:dyDescent="0.3">
      <c r="A35" s="8">
        <v>3132</v>
      </c>
      <c r="B35" s="9" t="s">
        <v>47</v>
      </c>
      <c r="C35" s="13">
        <v>508977.01</v>
      </c>
      <c r="D35" s="13">
        <v>995100</v>
      </c>
      <c r="E35" s="13">
        <v>1047441.42</v>
      </c>
      <c r="F35" s="13">
        <v>531898.6</v>
      </c>
      <c r="G35" s="14">
        <f>SUM($F$35/$C$35*100)</f>
        <v>104.50346273989859</v>
      </c>
      <c r="H35" s="14">
        <f>SUM($F$35/$E$35*100)</f>
        <v>50.780749151585006</v>
      </c>
    </row>
    <row r="36" spans="1:8" x14ac:dyDescent="0.3">
      <c r="A36" s="6">
        <v>32</v>
      </c>
      <c r="B36" s="10" t="s">
        <v>48</v>
      </c>
      <c r="C36" s="7">
        <f>SUM($C$37+$C$38+$C$39+$C$40+$C$41+$C$42+$C$43+$C$44+$C$45+$C$46+$C$47+$C$48+$C$49+$C$50+$C$51+$C$52+$C$53+$C$54+$C$55+$C$56+$C$57+$C$58+$C$59)</f>
        <v>582706.08000000007</v>
      </c>
      <c r="D36" s="7">
        <f>SUM($D$37+$D$38+$D$39+$D$40+$D$41+$D$42+$D$43+$D$44+$D$45+$D$46+$D$47+$D$48+$D$49+$D$50+$D$51+$D$52+$D$53+$D$54+$D$55+$D$56+$D$57+$D$58+$D$59)</f>
        <v>1381861</v>
      </c>
      <c r="E36" s="7">
        <f>SUM($E$37+$E$38+$E$39+$E$40+$E$41+$E$42+$E$43+$E$44+$E$45+$E$46+$E$47+$E$48+$E$49+$E$50+$E$51+$E$52+$E$53+$E$54+$E$55+$E$56+$E$57+$E$58+$E$59)</f>
        <v>1428091.62</v>
      </c>
      <c r="F36" s="7">
        <f>SUM($F$37:$F$59)</f>
        <v>714892.91999999993</v>
      </c>
      <c r="G36" s="7">
        <f>SUM($F$36/$C$36*100)</f>
        <v>122.68499412259433</v>
      </c>
      <c r="H36" s="7">
        <f>SUM($F$36/$E$36*100)</f>
        <v>50.059317622772681</v>
      </c>
    </row>
    <row r="37" spans="1:8" x14ac:dyDescent="0.3">
      <c r="A37" s="8">
        <v>3211</v>
      </c>
      <c r="B37" s="9" t="s">
        <v>49</v>
      </c>
      <c r="C37" s="13">
        <v>678</v>
      </c>
      <c r="D37" s="13">
        <v>33870</v>
      </c>
      <c r="E37" s="13">
        <v>34106</v>
      </c>
      <c r="F37" s="13">
        <v>5534</v>
      </c>
      <c r="G37" s="14">
        <f>SUM($F$37/$C$37*100)</f>
        <v>816.22418879056045</v>
      </c>
      <c r="H37" s="14">
        <f>SUM($F$37/$E$37*100)</f>
        <v>16.225884008678825</v>
      </c>
    </row>
    <row r="38" spans="1:8" x14ac:dyDescent="0.3">
      <c r="A38" s="8">
        <v>3212</v>
      </c>
      <c r="B38" s="9" t="s">
        <v>50</v>
      </c>
      <c r="C38" s="13">
        <v>155637.38</v>
      </c>
      <c r="D38" s="13">
        <v>277330</v>
      </c>
      <c r="E38" s="13">
        <v>281330</v>
      </c>
      <c r="F38" s="13">
        <v>177084.32</v>
      </c>
      <c r="G38" s="14">
        <f>SUM($F$38/$C$38*100)</f>
        <v>113.78007005772007</v>
      </c>
      <c r="H38" s="14">
        <f>SUM($F$38/$E$38*100)</f>
        <v>62.945409305797462</v>
      </c>
    </row>
    <row r="39" spans="1:8" ht="28.8" x14ac:dyDescent="0.3">
      <c r="A39" s="8">
        <v>3213</v>
      </c>
      <c r="B39" s="9" t="s">
        <v>107</v>
      </c>
      <c r="C39" s="13">
        <v>250</v>
      </c>
      <c r="D39" s="13">
        <v>2920</v>
      </c>
      <c r="E39" s="13">
        <v>3420</v>
      </c>
      <c r="F39" s="13">
        <v>100</v>
      </c>
      <c r="G39" s="14">
        <f>SUM($F$39/$C$39*100)</f>
        <v>40</v>
      </c>
      <c r="H39" s="14">
        <f>SUM($F$39/$E$39*100)</f>
        <v>2.9239766081871341</v>
      </c>
    </row>
    <row r="40" spans="1:8" ht="28.8" x14ac:dyDescent="0.3">
      <c r="A40" s="8">
        <v>3214</v>
      </c>
      <c r="B40" s="9" t="s">
        <v>110</v>
      </c>
      <c r="C40" s="13">
        <v>0</v>
      </c>
      <c r="D40" s="13">
        <v>3300</v>
      </c>
      <c r="E40" s="13">
        <v>3300</v>
      </c>
      <c r="F40" s="13">
        <v>504.4</v>
      </c>
      <c r="G40" s="14" t="e">
        <f>SUM($F$40/$C$40*100)</f>
        <v>#DIV/0!</v>
      </c>
      <c r="H40" s="14">
        <f>SUM($F$40/$E$40*100)</f>
        <v>15.284848484848485</v>
      </c>
    </row>
    <row r="41" spans="1:8" ht="28.8" x14ac:dyDescent="0.3">
      <c r="A41" s="8">
        <v>3221</v>
      </c>
      <c r="B41" s="9" t="s">
        <v>51</v>
      </c>
      <c r="C41" s="13">
        <v>30589.98</v>
      </c>
      <c r="D41" s="13">
        <v>65100</v>
      </c>
      <c r="E41" s="13">
        <v>62922.85</v>
      </c>
      <c r="F41" s="13">
        <v>32241.19</v>
      </c>
      <c r="G41" s="14">
        <f>SUM($F$41/$C$41*100)</f>
        <v>105.39787865176766</v>
      </c>
      <c r="H41" s="14">
        <f>SUM($F$41/$E$41*100)</f>
        <v>51.239239799214431</v>
      </c>
    </row>
    <row r="42" spans="1:8" x14ac:dyDescent="0.3">
      <c r="A42" s="8">
        <v>3222</v>
      </c>
      <c r="B42" s="9" t="s">
        <v>52</v>
      </c>
      <c r="C42" s="13">
        <v>172896.25</v>
      </c>
      <c r="D42" s="13">
        <v>346600</v>
      </c>
      <c r="E42" s="13">
        <v>417979.95</v>
      </c>
      <c r="F42" s="13">
        <v>201454.78</v>
      </c>
      <c r="G42" s="14">
        <f>SUM($F$42/$C$42*100)</f>
        <v>116.51772667134193</v>
      </c>
      <c r="H42" s="14">
        <f>SUM($F$42/$E$42*100)</f>
        <v>48.197235298008913</v>
      </c>
    </row>
    <row r="43" spans="1:8" x14ac:dyDescent="0.3">
      <c r="A43" s="8">
        <v>3223</v>
      </c>
      <c r="B43" s="9" t="s">
        <v>53</v>
      </c>
      <c r="C43" s="13">
        <v>89468.53</v>
      </c>
      <c r="D43" s="13">
        <v>295580</v>
      </c>
      <c r="E43" s="13">
        <v>295580</v>
      </c>
      <c r="F43" s="13">
        <v>132819.06</v>
      </c>
      <c r="G43" s="14">
        <f>SUM($F$43/$C$43*100)</f>
        <v>148.45338355285372</v>
      </c>
      <c r="H43" s="14">
        <f>SUM($F$43/$E$43*100)</f>
        <v>44.935063265444207</v>
      </c>
    </row>
    <row r="44" spans="1:8" ht="28.8" x14ac:dyDescent="0.3">
      <c r="A44" s="8">
        <v>3224</v>
      </c>
      <c r="B44" s="9" t="s">
        <v>54</v>
      </c>
      <c r="C44" s="13">
        <v>2374.39</v>
      </c>
      <c r="D44" s="13">
        <v>7500</v>
      </c>
      <c r="E44" s="13">
        <v>7500</v>
      </c>
      <c r="F44" s="13">
        <v>5581.35</v>
      </c>
      <c r="G44" s="14">
        <f>SUM($F$44/$C$44*100)</f>
        <v>235.0645850092024</v>
      </c>
      <c r="H44" s="14">
        <f>SUM($F$44/$E$44*100)</f>
        <v>74.418000000000006</v>
      </c>
    </row>
    <row r="45" spans="1:8" x14ac:dyDescent="0.3">
      <c r="A45" s="8">
        <v>3225</v>
      </c>
      <c r="B45" s="9" t="s">
        <v>55</v>
      </c>
      <c r="C45" s="13">
        <v>10313.700000000001</v>
      </c>
      <c r="D45" s="13">
        <v>43711</v>
      </c>
      <c r="E45" s="13">
        <v>20542.98</v>
      </c>
      <c r="F45" s="13">
        <v>6552.15</v>
      </c>
      <c r="G45" s="14">
        <f>SUM($F$45/$C$45*100)</f>
        <v>63.528607580208842</v>
      </c>
      <c r="H45" s="14">
        <f>SUM($F$45/$E$45*100)</f>
        <v>31.894837068429215</v>
      </c>
    </row>
    <row r="46" spans="1:8" ht="28.8" x14ac:dyDescent="0.3">
      <c r="A46" s="8">
        <v>3227</v>
      </c>
      <c r="B46" s="9" t="s">
        <v>108</v>
      </c>
      <c r="C46" s="13">
        <v>504.36</v>
      </c>
      <c r="D46" s="13">
        <v>3000</v>
      </c>
      <c r="E46" s="13">
        <v>3000</v>
      </c>
      <c r="F46" s="13">
        <v>0</v>
      </c>
      <c r="G46" s="14">
        <f>SUM($F$46/$C$46*100)</f>
        <v>0</v>
      </c>
      <c r="H46" s="14">
        <f>SUM($F$46/$E$46*100)</f>
        <v>0</v>
      </c>
    </row>
    <row r="47" spans="1:8" ht="28.8" x14ac:dyDescent="0.3">
      <c r="A47" s="8">
        <v>3231</v>
      </c>
      <c r="B47" s="9" t="s">
        <v>56</v>
      </c>
      <c r="C47" s="13">
        <v>11082.31</v>
      </c>
      <c r="D47" s="13">
        <v>31200</v>
      </c>
      <c r="E47" s="13">
        <v>32700</v>
      </c>
      <c r="F47" s="13">
        <v>12912.23</v>
      </c>
      <c r="G47" s="14">
        <f>SUM($F$47/$C$47*100)</f>
        <v>116.51208096506956</v>
      </c>
      <c r="H47" s="14">
        <f>SUM($F$47/$E$47*100)</f>
        <v>39.486941896024462</v>
      </c>
    </row>
    <row r="48" spans="1:8" ht="28.8" x14ac:dyDescent="0.3">
      <c r="A48" s="8">
        <v>3232</v>
      </c>
      <c r="B48" s="9" t="s">
        <v>57</v>
      </c>
      <c r="C48" s="13">
        <v>32762.46</v>
      </c>
      <c r="D48" s="13">
        <v>87500</v>
      </c>
      <c r="E48" s="13">
        <v>88500</v>
      </c>
      <c r="F48" s="13">
        <v>36421.11</v>
      </c>
      <c r="G48" s="14">
        <f>SUM($F$48/$C$48*100)</f>
        <v>111.16720173027301</v>
      </c>
      <c r="H48" s="14">
        <f>SUM($F$48/$E$48*100)</f>
        <v>41.153796610169493</v>
      </c>
    </row>
    <row r="49" spans="1:8" ht="28.8" x14ac:dyDescent="0.3">
      <c r="A49" s="8">
        <v>3233</v>
      </c>
      <c r="B49" s="9" t="s">
        <v>58</v>
      </c>
      <c r="C49" s="13">
        <v>0</v>
      </c>
      <c r="D49" s="13">
        <v>1000</v>
      </c>
      <c r="E49" s="13">
        <v>6356.7</v>
      </c>
      <c r="F49" s="13">
        <v>0</v>
      </c>
      <c r="G49" s="14" t="e">
        <f>SUM($F$49/$C$49*100)</f>
        <v>#DIV/0!</v>
      </c>
      <c r="H49" s="14">
        <f>SUM($F$49/$E$49*100)</f>
        <v>0</v>
      </c>
    </row>
    <row r="50" spans="1:8" x14ac:dyDescent="0.3">
      <c r="A50" s="8">
        <v>3234</v>
      </c>
      <c r="B50" s="9" t="s">
        <v>59</v>
      </c>
      <c r="C50" s="13">
        <v>27052.27</v>
      </c>
      <c r="D50" s="13">
        <v>51700</v>
      </c>
      <c r="E50" s="13">
        <v>51700</v>
      </c>
      <c r="F50" s="13">
        <v>27479.18</v>
      </c>
      <c r="G50" s="14">
        <f>SUM($F$50/$C$50*100)</f>
        <v>101.57809307684715</v>
      </c>
      <c r="H50" s="14">
        <f>SUM($F$50/$E$50*100)</f>
        <v>53.151218568665385</v>
      </c>
    </row>
    <row r="51" spans="1:8" x14ac:dyDescent="0.3">
      <c r="A51" s="8">
        <v>3236</v>
      </c>
      <c r="B51" s="9" t="s">
        <v>60</v>
      </c>
      <c r="C51" s="13">
        <v>11909.86</v>
      </c>
      <c r="D51" s="13">
        <v>19900</v>
      </c>
      <c r="E51" s="13">
        <v>26232.34</v>
      </c>
      <c r="F51" s="13">
        <v>19842.2</v>
      </c>
      <c r="G51" s="14">
        <f>SUM($F$51/$C$51*100)</f>
        <v>166.60313387394982</v>
      </c>
      <c r="H51" s="14">
        <f>SUM($F$51/$E$51*100)</f>
        <v>75.640221192619492</v>
      </c>
    </row>
    <row r="52" spans="1:8" x14ac:dyDescent="0.3">
      <c r="A52" s="8">
        <v>3237</v>
      </c>
      <c r="B52" s="9" t="s">
        <v>61</v>
      </c>
      <c r="C52" s="13">
        <v>11347.78</v>
      </c>
      <c r="D52" s="13">
        <v>49100</v>
      </c>
      <c r="E52" s="13">
        <v>35155.800000000003</v>
      </c>
      <c r="F52" s="13">
        <v>22606.63</v>
      </c>
      <c r="G52" s="14">
        <f>SUM($F$52/$C$52*100)</f>
        <v>199.21632248774651</v>
      </c>
      <c r="H52" s="14">
        <f>SUM($F$52/$E$52*100)</f>
        <v>64.304126203926515</v>
      </c>
    </row>
    <row r="53" spans="1:8" x14ac:dyDescent="0.3">
      <c r="A53" s="8">
        <v>3238</v>
      </c>
      <c r="B53" s="9" t="s">
        <v>62</v>
      </c>
      <c r="C53" s="13">
        <v>8671.25</v>
      </c>
      <c r="D53" s="13">
        <v>17950</v>
      </c>
      <c r="E53" s="13">
        <v>18565</v>
      </c>
      <c r="F53" s="13">
        <v>12590</v>
      </c>
      <c r="G53" s="14">
        <f>SUM($F$53/$C$53*100)</f>
        <v>145.19244630243622</v>
      </c>
      <c r="H53" s="14">
        <f>SUM($F$53/$E$53*100)</f>
        <v>67.815782386210614</v>
      </c>
    </row>
    <row r="54" spans="1:8" x14ac:dyDescent="0.3">
      <c r="A54" s="8">
        <v>3239</v>
      </c>
      <c r="B54" s="9" t="s">
        <v>63</v>
      </c>
      <c r="C54" s="13">
        <v>5144.25</v>
      </c>
      <c r="D54" s="13">
        <v>5900</v>
      </c>
      <c r="E54" s="13">
        <v>5900</v>
      </c>
      <c r="F54" s="13">
        <v>846.1</v>
      </c>
      <c r="G54" s="14">
        <f>SUM($F$54/$C$54*100)</f>
        <v>16.447489915925548</v>
      </c>
      <c r="H54" s="14">
        <f>SUM($F$54/$E$54*100)</f>
        <v>14.340677966101694</v>
      </c>
    </row>
    <row r="55" spans="1:8" x14ac:dyDescent="0.3">
      <c r="A55" s="8">
        <v>3292</v>
      </c>
      <c r="B55" s="9" t="s">
        <v>64</v>
      </c>
      <c r="C55" s="13">
        <v>0</v>
      </c>
      <c r="D55" s="13">
        <v>5000</v>
      </c>
      <c r="E55" s="13">
        <v>5000</v>
      </c>
      <c r="F55" s="13">
        <v>3502.48</v>
      </c>
      <c r="G55" s="14" t="e">
        <f>SUM($F$55/$C$55*100)</f>
        <v>#DIV/0!</v>
      </c>
      <c r="H55" s="14">
        <f>SUM($F$55/$E$55*100)</f>
        <v>70.049599999999998</v>
      </c>
    </row>
    <row r="56" spans="1:8" x14ac:dyDescent="0.3">
      <c r="A56" s="8">
        <v>3293</v>
      </c>
      <c r="B56" s="9" t="s">
        <v>65</v>
      </c>
      <c r="C56" s="13">
        <v>0</v>
      </c>
      <c r="D56" s="13">
        <v>1000</v>
      </c>
      <c r="E56" s="13">
        <v>1000</v>
      </c>
      <c r="F56" s="13">
        <v>923.7</v>
      </c>
      <c r="G56" s="14" t="e">
        <f>SUM($F$56/$C$56*100)</f>
        <v>#DIV/0!</v>
      </c>
      <c r="H56" s="14">
        <f>SUM($F$56/$E$56*100)</f>
        <v>92.37</v>
      </c>
    </row>
    <row r="57" spans="1:8" x14ac:dyDescent="0.3">
      <c r="A57" s="8">
        <v>3294</v>
      </c>
      <c r="B57" s="9" t="s">
        <v>113</v>
      </c>
      <c r="C57" s="13">
        <v>450</v>
      </c>
      <c r="D57" s="13">
        <v>1100</v>
      </c>
      <c r="E57" s="13">
        <v>1100</v>
      </c>
      <c r="F57" s="13">
        <v>500</v>
      </c>
      <c r="G57" s="14">
        <f>SUM($F$57/$C$57*100)</f>
        <v>111.11111111111111</v>
      </c>
      <c r="H57" s="14">
        <f>SUM($F$57/$E$57*100)</f>
        <v>45.454545454545453</v>
      </c>
    </row>
    <row r="58" spans="1:8" x14ac:dyDescent="0.3">
      <c r="A58" s="8">
        <v>3295</v>
      </c>
      <c r="B58" s="9" t="s">
        <v>66</v>
      </c>
      <c r="C58" s="13">
        <v>10125</v>
      </c>
      <c r="D58" s="13">
        <v>22500</v>
      </c>
      <c r="E58" s="13">
        <v>21100</v>
      </c>
      <c r="F58" s="13">
        <v>11466.56</v>
      </c>
      <c r="G58" s="14">
        <f>SUM($F$58/$C$58*100)</f>
        <v>113.24997530864198</v>
      </c>
      <c r="H58" s="14">
        <f>SUM($F$58/$E$58*100)</f>
        <v>54.343886255924168</v>
      </c>
    </row>
    <row r="59" spans="1:8" ht="28.8" x14ac:dyDescent="0.3">
      <c r="A59" s="8">
        <v>3299</v>
      </c>
      <c r="B59" s="9" t="s">
        <v>67</v>
      </c>
      <c r="C59" s="13">
        <v>1448.31</v>
      </c>
      <c r="D59" s="13">
        <v>9100</v>
      </c>
      <c r="E59" s="13">
        <v>5100</v>
      </c>
      <c r="F59" s="13">
        <v>3931.48</v>
      </c>
      <c r="G59" s="14">
        <f>SUM($F$59/$C$59*100)</f>
        <v>271.45293479987021</v>
      </c>
      <c r="H59" s="14">
        <f>SUM($F$59/$E$59*100)</f>
        <v>77.087843137254907</v>
      </c>
    </row>
    <row r="60" spans="1:8" x14ac:dyDescent="0.3">
      <c r="A60" s="6">
        <v>34</v>
      </c>
      <c r="B60" s="6" t="s">
        <v>70</v>
      </c>
      <c r="C60" s="18">
        <f>SUM($C$61+$C$62+$C$63)</f>
        <v>184.38</v>
      </c>
      <c r="D60" s="7">
        <f>SUM($D$61+$D$62+$D$63)</f>
        <v>1300</v>
      </c>
      <c r="E60" s="7">
        <f>SUM($E$61+$E$62+$E$63)</f>
        <v>7752.7</v>
      </c>
      <c r="F60" s="7">
        <f>SUM($F$61+$F$62+$F$63)</f>
        <v>7637.08</v>
      </c>
      <c r="G60" s="7">
        <f>SUM($F$60/$C$60*100)</f>
        <v>4142.0327584336701</v>
      </c>
      <c r="H60" s="7">
        <f>SUM($F$60/$E$60*100)</f>
        <v>98.508648599842644</v>
      </c>
    </row>
    <row r="61" spans="1:8" ht="28.8" x14ac:dyDescent="0.3">
      <c r="A61" s="8">
        <v>3431</v>
      </c>
      <c r="B61" s="9" t="s">
        <v>71</v>
      </c>
      <c r="C61" s="19">
        <v>184.38</v>
      </c>
      <c r="D61" s="19">
        <v>300</v>
      </c>
      <c r="E61" s="13">
        <v>300</v>
      </c>
      <c r="F61" s="13">
        <v>184.38</v>
      </c>
      <c r="G61" s="14">
        <f>SUM($F$61/$C$61*100)</f>
        <v>100</v>
      </c>
      <c r="H61" s="14">
        <f>SUM($E$61/$E$61*100)</f>
        <v>100</v>
      </c>
    </row>
    <row r="62" spans="1:8" x14ac:dyDescent="0.3">
      <c r="A62" s="8">
        <v>3433</v>
      </c>
      <c r="B62" s="9" t="s">
        <v>72</v>
      </c>
      <c r="C62" s="19">
        <v>0</v>
      </c>
      <c r="D62" s="13">
        <v>1000</v>
      </c>
      <c r="E62" s="13">
        <v>7452.7</v>
      </c>
      <c r="F62" s="13">
        <v>7452.7</v>
      </c>
      <c r="G62" s="14" t="e">
        <f>SUM($F$62/$C$62*100)</f>
        <v>#DIV/0!</v>
      </c>
      <c r="H62" s="14">
        <f>SUM($E$62/$E$62*100)</f>
        <v>100</v>
      </c>
    </row>
    <row r="63" spans="1:8" x14ac:dyDescent="0.3">
      <c r="A63" s="8">
        <v>3434</v>
      </c>
      <c r="B63" s="9" t="s">
        <v>73</v>
      </c>
      <c r="C63" s="19">
        <v>0</v>
      </c>
      <c r="D63" s="19">
        <v>0</v>
      </c>
      <c r="E63" s="13">
        <v>0</v>
      </c>
      <c r="F63" s="13">
        <v>0</v>
      </c>
      <c r="G63" s="14" t="e">
        <f>SUM($F$63/$C$63*100)</f>
        <v>#DIV/0!</v>
      </c>
      <c r="H63" s="14" t="e">
        <f>SUM($E$63/$E$63*100)</f>
        <v>#DIV/0!</v>
      </c>
    </row>
    <row r="64" spans="1:8" ht="28.8" x14ac:dyDescent="0.3">
      <c r="A64" s="6">
        <v>37</v>
      </c>
      <c r="B64" s="10" t="s">
        <v>119</v>
      </c>
      <c r="C64" s="18">
        <f>SUM($C$65)</f>
        <v>0</v>
      </c>
      <c r="D64" s="7">
        <f>SUM($D$65)</f>
        <v>70000</v>
      </c>
      <c r="E64" s="7">
        <f>SUM($E$65)</f>
        <v>70000</v>
      </c>
      <c r="F64" s="7">
        <f>SUM($F$65)</f>
        <v>0</v>
      </c>
      <c r="G64" s="7" t="e">
        <f>SUM($F$64/$C$64*100)</f>
        <v>#DIV/0!</v>
      </c>
      <c r="H64" s="7">
        <f>SUM($E$64/$E$64*100)</f>
        <v>100</v>
      </c>
    </row>
    <row r="65" spans="1:8" ht="28.8" x14ac:dyDescent="0.3">
      <c r="A65" s="8">
        <v>3722</v>
      </c>
      <c r="B65" s="9" t="s">
        <v>115</v>
      </c>
      <c r="C65" s="19">
        <v>0</v>
      </c>
      <c r="D65" s="13">
        <v>70000</v>
      </c>
      <c r="E65" s="13">
        <v>70000</v>
      </c>
      <c r="F65" s="13">
        <v>0</v>
      </c>
      <c r="G65" s="14" t="e">
        <f>SUM($F$65/$C$65*100)</f>
        <v>#DIV/0!</v>
      </c>
      <c r="H65" s="14">
        <f>SUM($E$65/$E$65*100)</f>
        <v>100</v>
      </c>
    </row>
    <row r="66" spans="1:8" ht="43.2" x14ac:dyDescent="0.3">
      <c r="A66" s="6">
        <v>42</v>
      </c>
      <c r="B66" s="10" t="s">
        <v>74</v>
      </c>
      <c r="C66" s="7">
        <f>SUM($C$67:$C$71)</f>
        <v>17844.96</v>
      </c>
      <c r="D66" s="7">
        <f>SUM($D$67:$D$71)</f>
        <v>153000</v>
      </c>
      <c r="E66" s="7">
        <f>SUM($E$67:$E$71)</f>
        <v>155375</v>
      </c>
      <c r="F66" s="7">
        <f>SUM($F$67:$F$71)</f>
        <v>5978</v>
      </c>
      <c r="G66" s="7">
        <f>SUM($F$66/$C$66*100)</f>
        <v>33.499654804493815</v>
      </c>
      <c r="H66" s="7">
        <f>SUM($F$66/$E$66*100)</f>
        <v>3.8474658085277555</v>
      </c>
    </row>
    <row r="67" spans="1:8" x14ac:dyDescent="0.3">
      <c r="A67" s="8">
        <v>4221</v>
      </c>
      <c r="B67" s="9" t="s">
        <v>75</v>
      </c>
      <c r="C67" s="13">
        <v>0</v>
      </c>
      <c r="D67" s="13">
        <v>55000</v>
      </c>
      <c r="E67" s="13">
        <v>55000</v>
      </c>
      <c r="F67" s="13">
        <v>4048</v>
      </c>
      <c r="G67" s="14" t="e">
        <f>SUM($F$67/$C$67*100)</f>
        <v>#DIV/0!</v>
      </c>
      <c r="H67" s="14">
        <f>SUM($F$67/$E$67*100)</f>
        <v>7.3599999999999994</v>
      </c>
    </row>
    <row r="68" spans="1:8" x14ac:dyDescent="0.3">
      <c r="A68" s="8">
        <v>4222</v>
      </c>
      <c r="B68" s="9" t="s">
        <v>76</v>
      </c>
      <c r="C68" s="13">
        <v>0</v>
      </c>
      <c r="D68" s="13">
        <v>0</v>
      </c>
      <c r="E68" s="13">
        <v>0</v>
      </c>
      <c r="F68" s="13">
        <v>0</v>
      </c>
      <c r="G68" s="14" t="e">
        <f>SUM($F$68/$C$68*100)</f>
        <v>#DIV/0!</v>
      </c>
      <c r="H68" s="14" t="e">
        <f>SUM($BM$68/$E$68*100)</f>
        <v>#DIV/0!</v>
      </c>
    </row>
    <row r="69" spans="1:8" x14ac:dyDescent="0.3">
      <c r="A69" s="8">
        <v>4226</v>
      </c>
      <c r="B69" s="9" t="s">
        <v>77</v>
      </c>
      <c r="C69" s="13">
        <v>0</v>
      </c>
      <c r="D69" s="13">
        <v>4000</v>
      </c>
      <c r="E69" s="13">
        <v>4000</v>
      </c>
      <c r="F69" s="13">
        <v>0</v>
      </c>
      <c r="G69" s="14" t="e">
        <f>SUM($F$69/$C$69*100)</f>
        <v>#DIV/0!</v>
      </c>
      <c r="H69" s="14">
        <f>SUM($F$69/$E$69*100)</f>
        <v>0</v>
      </c>
    </row>
    <row r="70" spans="1:8" x14ac:dyDescent="0.3">
      <c r="A70" s="8">
        <v>4227</v>
      </c>
      <c r="B70" s="9" t="s">
        <v>79</v>
      </c>
      <c r="C70" s="13">
        <v>11299</v>
      </c>
      <c r="D70" s="13">
        <v>0</v>
      </c>
      <c r="E70" s="13">
        <v>0</v>
      </c>
      <c r="F70" s="13">
        <v>0</v>
      </c>
      <c r="G70" s="14">
        <f>SUM($F$70/$C$70*100)</f>
        <v>0</v>
      </c>
      <c r="H70" s="14" t="e">
        <f>SUM($F$70/$E$70*100)</f>
        <v>#DIV/0!</v>
      </c>
    </row>
    <row r="71" spans="1:8" x14ac:dyDescent="0.3">
      <c r="A71" s="8">
        <v>4241</v>
      </c>
      <c r="B71" s="9" t="s">
        <v>78</v>
      </c>
      <c r="C71" s="13">
        <v>6545.96</v>
      </c>
      <c r="D71" s="13">
        <v>94000</v>
      </c>
      <c r="E71" s="13">
        <v>96375</v>
      </c>
      <c r="F71" s="13">
        <v>1930</v>
      </c>
      <c r="G71" s="14">
        <f>SUM($F$71/$C$71*100)</f>
        <v>29.48383430390653</v>
      </c>
      <c r="H71" s="14">
        <f>SUM($F$71/$E$71*100)</f>
        <v>2.0025940337224384</v>
      </c>
    </row>
    <row r="72" spans="1:8" x14ac:dyDescent="0.3">
      <c r="A72" s="38"/>
      <c r="B72" s="41" t="s">
        <v>120</v>
      </c>
      <c r="C72" s="40">
        <f>SUM($C$32+$C$36+$C$60+$C$64+$C$66)</f>
        <v>4419388.29</v>
      </c>
      <c r="D72" s="40">
        <f>SUM($D$32+$D$36+$D$60+$D$64+$D$66)</f>
        <v>9151761</v>
      </c>
      <c r="E72" s="40">
        <f>SUM($E$32+$E$36+$E$60+$E$64+$E$66)</f>
        <v>9651703.7799999993</v>
      </c>
      <c r="F72" s="40">
        <f>SUM($F$32+$F$36+$F$60+$F$64+$F$66)</f>
        <v>4696080.58</v>
      </c>
      <c r="G72" s="40">
        <f>SUM($F$72/$C$72*100)</f>
        <v>106.26087304041801</v>
      </c>
      <c r="H72" s="40">
        <f>SUM($F$72/$E$72*100)</f>
        <v>48.655456974664844</v>
      </c>
    </row>
  </sheetData>
  <pageMargins left="0.7" right="0.7" top="0.75" bottom="0.75" header="0.3" footer="0.3"/>
  <pageSetup paperSize="9" scale="69" orientation="portrait" r:id="rId1"/>
  <ignoredErrors>
    <ignoredError sqref="G4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B928-BDFA-4242-BBC6-F5BFF956E8BE}">
  <dimension ref="A1:O148"/>
  <sheetViews>
    <sheetView topLeftCell="A7" zoomScaleNormal="100" workbookViewId="0">
      <selection activeCell="H7" sqref="H7"/>
    </sheetView>
  </sheetViews>
  <sheetFormatPr defaultRowHeight="14.4" x14ac:dyDescent="0.3"/>
  <cols>
    <col min="1" max="1" width="10" customWidth="1"/>
    <col min="2" max="2" width="37.77734375" customWidth="1"/>
    <col min="3" max="3" width="13.44140625" customWidth="1"/>
    <col min="4" max="4" width="12.5546875" customWidth="1"/>
    <col min="5" max="5" width="14.21875" customWidth="1"/>
    <col min="6" max="6" width="12.5546875" customWidth="1"/>
  </cols>
  <sheetData>
    <row r="1" spans="1:15" x14ac:dyDescent="0.3">
      <c r="B1" s="2"/>
      <c r="C1" s="2" t="s">
        <v>81</v>
      </c>
      <c r="D1" s="2"/>
      <c r="E1" s="2"/>
      <c r="F1" s="2"/>
    </row>
    <row r="2" spans="1:15" x14ac:dyDescent="0.3">
      <c r="B2" s="2" t="s">
        <v>86</v>
      </c>
      <c r="C2" s="2"/>
      <c r="D2" s="2"/>
      <c r="E2" s="2"/>
      <c r="F2" s="2"/>
    </row>
    <row r="3" spans="1:15" x14ac:dyDescent="0.3">
      <c r="B3" s="2" t="s">
        <v>87</v>
      </c>
      <c r="C3" s="2"/>
      <c r="D3" s="2"/>
      <c r="E3" s="2"/>
      <c r="F3" s="2"/>
    </row>
    <row r="4" spans="1:15" x14ac:dyDescent="0.3">
      <c r="B4" s="2"/>
      <c r="C4" s="2" t="s">
        <v>29</v>
      </c>
      <c r="D4" s="2"/>
      <c r="E4" s="2"/>
      <c r="F4" s="2"/>
    </row>
    <row r="5" spans="1:15" x14ac:dyDescent="0.3">
      <c r="C5" s="45" t="s">
        <v>124</v>
      </c>
      <c r="D5" s="2"/>
    </row>
    <row r="6" spans="1:15" x14ac:dyDescent="0.3">
      <c r="A6" s="27" t="s">
        <v>80</v>
      </c>
      <c r="B6" s="27"/>
    </row>
    <row r="7" spans="1:15" ht="43.2" x14ac:dyDescent="0.3">
      <c r="A7" s="4" t="s">
        <v>22</v>
      </c>
      <c r="B7" s="4" t="s">
        <v>23</v>
      </c>
      <c r="C7" s="4" t="s">
        <v>3</v>
      </c>
      <c r="D7" s="4" t="s">
        <v>4</v>
      </c>
      <c r="E7" s="4" t="s">
        <v>25</v>
      </c>
      <c r="F7" s="4" t="s">
        <v>85</v>
      </c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A8" s="20"/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10">
        <v>67</v>
      </c>
      <c r="B9" s="10" t="s">
        <v>31</v>
      </c>
      <c r="C9" s="23">
        <f>SUM($C$10:$C$11)</f>
        <v>61505</v>
      </c>
      <c r="D9" s="23">
        <f>SUM($D$10:$D$11)</f>
        <v>58715.65</v>
      </c>
      <c r="E9" s="23">
        <f>SUM($E$10:$E$11)</f>
        <v>9691.39</v>
      </c>
      <c r="F9" s="23">
        <f>SUM($E$9/$D$9*100)</f>
        <v>16.505633506569374</v>
      </c>
      <c r="G9" s="1"/>
      <c r="H9" s="1"/>
      <c r="I9" s="1"/>
      <c r="J9" s="1"/>
      <c r="K9" s="1"/>
      <c r="L9" s="1"/>
      <c r="M9" s="1"/>
      <c r="N9" s="1"/>
      <c r="O9" s="1"/>
    </row>
    <row r="10" spans="1:15" ht="28.8" x14ac:dyDescent="0.3">
      <c r="A10" s="9">
        <v>6711</v>
      </c>
      <c r="B10" s="9" t="s">
        <v>32</v>
      </c>
      <c r="C10" s="24">
        <v>61505</v>
      </c>
      <c r="D10" s="24">
        <v>58715.65</v>
      </c>
      <c r="E10" s="24">
        <v>9691.39</v>
      </c>
      <c r="F10" s="29">
        <f>SUM($E$10/$D$10*100)</f>
        <v>16.505633506569374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 ht="43.2" x14ac:dyDescent="0.3">
      <c r="A11" s="9">
        <v>6712</v>
      </c>
      <c r="B11" s="9" t="s">
        <v>33</v>
      </c>
      <c r="C11" s="24">
        <v>0</v>
      </c>
      <c r="D11" s="24">
        <v>0</v>
      </c>
      <c r="E11" s="24">
        <v>0</v>
      </c>
      <c r="F11" s="29" t="e">
        <f>SUM($E$11/$D$11*100)</f>
        <v>#DIV/0!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ht="28.8" x14ac:dyDescent="0.3">
      <c r="A12" s="22"/>
      <c r="B12" s="22" t="s">
        <v>82</v>
      </c>
      <c r="C12" s="25">
        <f>SUM($C$9)</f>
        <v>61505</v>
      </c>
      <c r="D12" s="25">
        <f>SUM($D$9)</f>
        <v>58715.65</v>
      </c>
      <c r="E12" s="25">
        <f>SUM($E$9)</f>
        <v>9691.39</v>
      </c>
      <c r="F12" s="25">
        <f>SUM($E$12/$D$12*100)</f>
        <v>16.505633506569374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">
      <c r="A14" s="1"/>
      <c r="B14" s="28" t="s">
        <v>83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43.2" x14ac:dyDescent="0.3">
      <c r="A15" s="4" t="s">
        <v>22</v>
      </c>
      <c r="B15" s="4" t="s">
        <v>23</v>
      </c>
      <c r="C15" s="4" t="s">
        <v>3</v>
      </c>
      <c r="D15" s="4" t="s">
        <v>4</v>
      </c>
      <c r="E15" s="4" t="s">
        <v>25</v>
      </c>
      <c r="F15" s="4" t="s">
        <v>85</v>
      </c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21"/>
      <c r="B16" s="21">
        <v>1</v>
      </c>
      <c r="C16" s="21">
        <v>2</v>
      </c>
      <c r="D16" s="21">
        <v>3</v>
      </c>
      <c r="E16" s="21">
        <v>4</v>
      </c>
      <c r="F16" s="21">
        <v>5</v>
      </c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10">
        <v>64</v>
      </c>
      <c r="B17" s="10" t="s">
        <v>37</v>
      </c>
      <c r="C17" s="23">
        <f>SUM($C$18)</f>
        <v>10</v>
      </c>
      <c r="D17" s="23">
        <f>SUM($D$18)</f>
        <v>10</v>
      </c>
      <c r="E17" s="23">
        <f>SUM($E$18)</f>
        <v>0.26</v>
      </c>
      <c r="F17" s="23">
        <f>SUM($E$17/$D$17*100)</f>
        <v>2.6</v>
      </c>
      <c r="G17" s="1"/>
      <c r="H17" s="1"/>
      <c r="I17" s="1"/>
      <c r="J17" s="1"/>
      <c r="K17" s="1"/>
      <c r="L17" s="1"/>
      <c r="M17" s="1"/>
      <c r="N17" s="1"/>
      <c r="O17" s="1"/>
    </row>
    <row r="18" spans="1:15" ht="28.8" x14ac:dyDescent="0.3">
      <c r="A18" s="9">
        <v>6413</v>
      </c>
      <c r="B18" s="9" t="s">
        <v>38</v>
      </c>
      <c r="C18" s="24">
        <v>10</v>
      </c>
      <c r="D18" s="24">
        <v>10</v>
      </c>
      <c r="E18" s="24">
        <v>0.26</v>
      </c>
      <c r="F18" s="29">
        <f>SUM($E$18/$D$18*100)</f>
        <v>2.6</v>
      </c>
      <c r="G18" s="1"/>
      <c r="H18" s="1"/>
      <c r="I18" s="1"/>
      <c r="J18" s="1"/>
      <c r="K18" s="1"/>
      <c r="L18" s="1"/>
      <c r="M18" s="1"/>
      <c r="N18" s="1"/>
      <c r="O18" s="1"/>
    </row>
    <row r="19" spans="1:15" ht="28.8" x14ac:dyDescent="0.3">
      <c r="A19" s="10">
        <v>66</v>
      </c>
      <c r="B19" s="10" t="s">
        <v>34</v>
      </c>
      <c r="C19" s="23">
        <f>SUM($C$20:$C$21)</f>
        <v>3101</v>
      </c>
      <c r="D19" s="23">
        <f>SUM($D$20:$D$21)</f>
        <v>3601</v>
      </c>
      <c r="E19" s="23">
        <f>SUM($E$20:$E$21)</f>
        <v>3329</v>
      </c>
      <c r="F19" s="23">
        <f>SUM($E$19/$D$19*100)</f>
        <v>92.446542627048046</v>
      </c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">
      <c r="A20" s="26">
        <v>6614</v>
      </c>
      <c r="B20" s="26" t="s">
        <v>90</v>
      </c>
      <c r="C20" s="29">
        <v>500</v>
      </c>
      <c r="D20" s="29">
        <v>1000</v>
      </c>
      <c r="E20" s="29">
        <v>728</v>
      </c>
      <c r="F20" s="29">
        <f>SUM($E$20/$D$20*100)</f>
        <v>72.8</v>
      </c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">
      <c r="A21" s="9">
        <v>6615</v>
      </c>
      <c r="B21" s="9" t="s">
        <v>89</v>
      </c>
      <c r="C21" s="24">
        <v>2601</v>
      </c>
      <c r="D21" s="24">
        <v>2601</v>
      </c>
      <c r="E21" s="24">
        <v>2601</v>
      </c>
      <c r="F21" s="29">
        <f>SUM($E$21/$D$21*100)</f>
        <v>100</v>
      </c>
      <c r="G21" s="1"/>
      <c r="H21" s="1"/>
      <c r="I21" s="1"/>
      <c r="J21" s="1"/>
      <c r="K21" s="1"/>
      <c r="L21" s="1"/>
      <c r="M21" s="1"/>
      <c r="N21" s="1"/>
      <c r="O21" s="1"/>
    </row>
    <row r="22" spans="1:15" ht="28.8" x14ac:dyDescent="0.3">
      <c r="A22" s="22"/>
      <c r="B22" s="22" t="s">
        <v>84</v>
      </c>
      <c r="C22" s="25">
        <f>SUM($C$19+$C$17)</f>
        <v>3111</v>
      </c>
      <c r="D22" s="25">
        <f>SUM($D$19+$D$17)</f>
        <v>3611</v>
      </c>
      <c r="E22" s="25">
        <f>SUM($E$19+$E$17)</f>
        <v>3329.26</v>
      </c>
      <c r="F22" s="25">
        <f>SUM($E$22/$D$22*100)</f>
        <v>92.197729160897268</v>
      </c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8.8" x14ac:dyDescent="0.3">
      <c r="A24" s="1"/>
      <c r="B24" s="28" t="s">
        <v>92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43.2" x14ac:dyDescent="0.3">
      <c r="A25" s="4" t="s">
        <v>22</v>
      </c>
      <c r="B25" s="4" t="s">
        <v>23</v>
      </c>
      <c r="C25" s="4" t="s">
        <v>3</v>
      </c>
      <c r="D25" s="4" t="s">
        <v>4</v>
      </c>
      <c r="E25" s="4" t="s">
        <v>25</v>
      </c>
      <c r="F25" s="4" t="s">
        <v>85</v>
      </c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21"/>
      <c r="B26" s="21">
        <v>1</v>
      </c>
      <c r="C26" s="21">
        <v>2</v>
      </c>
      <c r="D26" s="21">
        <v>3</v>
      </c>
      <c r="E26" s="21">
        <v>4</v>
      </c>
      <c r="F26" s="21">
        <v>5</v>
      </c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0">
        <v>65</v>
      </c>
      <c r="B27" s="10" t="s">
        <v>35</v>
      </c>
      <c r="C27" s="23">
        <f>SUM($C$28)</f>
        <v>303800</v>
      </c>
      <c r="D27" s="23">
        <f>SUM($D$28)</f>
        <v>444016.6</v>
      </c>
      <c r="E27" s="23">
        <f>SUM($E$28)</f>
        <v>137488.75</v>
      </c>
      <c r="F27" s="23">
        <f>SUM($E$27/$D$27*100)</f>
        <v>30.964776992571903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">
      <c r="A28" s="9">
        <v>6526</v>
      </c>
      <c r="B28" s="9" t="s">
        <v>93</v>
      </c>
      <c r="C28" s="24">
        <v>303800</v>
      </c>
      <c r="D28" s="24">
        <v>444016.6</v>
      </c>
      <c r="E28" s="24">
        <v>137488.75</v>
      </c>
      <c r="F28" s="29">
        <f>SUM($E$28/$D$28*100)</f>
        <v>30.964776992571903</v>
      </c>
      <c r="G28" s="1"/>
      <c r="H28" s="1"/>
      <c r="I28" s="1"/>
      <c r="J28" s="1"/>
      <c r="K28" s="1"/>
      <c r="L28" s="1"/>
      <c r="M28" s="1"/>
      <c r="N28" s="1"/>
      <c r="O28" s="1"/>
    </row>
    <row r="29" spans="1:15" ht="28.8" x14ac:dyDescent="0.3">
      <c r="A29" s="22"/>
      <c r="B29" s="22" t="s">
        <v>94</v>
      </c>
      <c r="C29" s="25">
        <f>SUM($C$27)</f>
        <v>303800</v>
      </c>
      <c r="D29" s="25">
        <f>SUM($D$27)</f>
        <v>444016.6</v>
      </c>
      <c r="E29" s="25">
        <f>SUM($E$27)</f>
        <v>137488.75</v>
      </c>
      <c r="F29" s="25">
        <f>SUM($E$29/$D$29*100)</f>
        <v>30.964776992571903</v>
      </c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">
      <c r="A31" s="1"/>
      <c r="B31" s="28" t="s">
        <v>95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43.2" x14ac:dyDescent="0.3">
      <c r="A32" s="4" t="s">
        <v>22</v>
      </c>
      <c r="B32" s="4" t="s">
        <v>23</v>
      </c>
      <c r="C32" s="4" t="s">
        <v>3</v>
      </c>
      <c r="D32" s="4" t="s">
        <v>4</v>
      </c>
      <c r="E32" s="4" t="s">
        <v>25</v>
      </c>
      <c r="F32" s="4" t="s">
        <v>85</v>
      </c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21"/>
      <c r="B33" s="21">
        <v>1</v>
      </c>
      <c r="C33" s="21">
        <v>2</v>
      </c>
      <c r="D33" s="21">
        <v>3</v>
      </c>
      <c r="E33" s="21">
        <v>4</v>
      </c>
      <c r="F33" s="21">
        <v>5</v>
      </c>
      <c r="G33" s="1"/>
      <c r="H33" s="1"/>
      <c r="I33" s="1"/>
      <c r="J33" s="1"/>
      <c r="K33" s="1"/>
      <c r="L33" s="1"/>
      <c r="M33" s="1"/>
      <c r="N33" s="1"/>
      <c r="O33" s="1"/>
    </row>
    <row r="34" spans="1:15" ht="28.8" x14ac:dyDescent="0.3">
      <c r="A34" s="10">
        <v>63</v>
      </c>
      <c r="B34" s="10" t="s">
        <v>96</v>
      </c>
      <c r="C34" s="23">
        <f>SUM($C$35:$C$39)</f>
        <v>8807945</v>
      </c>
      <c r="D34" s="23">
        <f>SUM($D$35:$D$39)</f>
        <v>9275059.9100000001</v>
      </c>
      <c r="E34" s="23">
        <f>SUM($E$35:$E$39)</f>
        <v>4588955.1900000004</v>
      </c>
      <c r="F34" s="23">
        <f>SUM($E$34/$D$34*100)</f>
        <v>49.476286239966726</v>
      </c>
      <c r="G34" s="1"/>
      <c r="H34" s="1"/>
      <c r="I34" s="1"/>
      <c r="J34" s="1"/>
      <c r="K34" s="1"/>
      <c r="L34" s="1"/>
      <c r="M34" s="1"/>
      <c r="N34" s="1"/>
      <c r="O34" s="1"/>
    </row>
    <row r="35" spans="1:15" ht="28.8" x14ac:dyDescent="0.3">
      <c r="A35" s="9">
        <v>6361</v>
      </c>
      <c r="B35" s="9" t="s">
        <v>40</v>
      </c>
      <c r="C35" s="24">
        <v>7917820</v>
      </c>
      <c r="D35" s="24">
        <v>8372879.5700000003</v>
      </c>
      <c r="E35" s="24">
        <v>4129460.2</v>
      </c>
      <c r="F35" s="29">
        <f>SUM($E$35/$D$35*100)</f>
        <v>49.319474446949442</v>
      </c>
      <c r="G35" s="1"/>
      <c r="H35" s="1"/>
      <c r="I35" s="1"/>
      <c r="J35" s="1"/>
      <c r="K35" s="1"/>
      <c r="L35" s="1"/>
      <c r="M35" s="1"/>
      <c r="N35" s="1"/>
      <c r="O35" s="1"/>
    </row>
    <row r="36" spans="1:15" ht="28.8" x14ac:dyDescent="0.3">
      <c r="A36" s="9">
        <v>6362</v>
      </c>
      <c r="B36" s="9" t="s">
        <v>97</v>
      </c>
      <c r="C36" s="24">
        <v>90000</v>
      </c>
      <c r="D36" s="24">
        <v>90000</v>
      </c>
      <c r="E36" s="24">
        <v>0</v>
      </c>
      <c r="F36" s="29">
        <f>SUM($E$36/$D$36*100)</f>
        <v>0</v>
      </c>
      <c r="G36" s="1"/>
      <c r="H36" s="1"/>
      <c r="I36" s="1"/>
      <c r="J36" s="1"/>
      <c r="K36" s="1"/>
      <c r="L36" s="1"/>
      <c r="M36" s="1"/>
      <c r="N36" s="1"/>
      <c r="O36" s="1"/>
    </row>
    <row r="37" spans="1:15" ht="43.2" x14ac:dyDescent="0.3">
      <c r="A37" s="9">
        <v>6393</v>
      </c>
      <c r="B37" s="9" t="s">
        <v>98</v>
      </c>
      <c r="C37" s="24">
        <v>185125</v>
      </c>
      <c r="D37" s="24">
        <v>185125</v>
      </c>
      <c r="E37" s="24">
        <v>159595.09</v>
      </c>
      <c r="F37" s="29">
        <f>SUM($E$37/$D$37*100)</f>
        <v>86.209366644159346</v>
      </c>
      <c r="G37" s="1"/>
      <c r="H37" s="1"/>
      <c r="I37" s="1"/>
      <c r="J37" s="1"/>
      <c r="K37" s="1"/>
      <c r="L37" s="1"/>
      <c r="M37" s="1"/>
      <c r="N37" s="1"/>
      <c r="O37" s="1"/>
    </row>
    <row r="38" spans="1:15" ht="28.8" x14ac:dyDescent="0.3">
      <c r="A38" s="31">
        <v>6711</v>
      </c>
      <c r="B38" s="31" t="s">
        <v>32</v>
      </c>
      <c r="C38" s="32">
        <v>552000</v>
      </c>
      <c r="D38" s="32">
        <v>564055.34</v>
      </c>
      <c r="E38" s="32">
        <v>295851.90000000002</v>
      </c>
      <c r="F38" s="29">
        <f>SUM($E$38/$D$38*100)</f>
        <v>52.450864129750109</v>
      </c>
      <c r="G38" s="1"/>
      <c r="H38" s="1"/>
      <c r="I38" s="1"/>
      <c r="J38" s="1"/>
      <c r="K38" s="1"/>
      <c r="L38" s="1"/>
      <c r="M38" s="1"/>
      <c r="N38" s="1"/>
      <c r="O38" s="1"/>
    </row>
    <row r="39" spans="1:15" ht="43.2" x14ac:dyDescent="0.3">
      <c r="A39" s="31">
        <v>6712</v>
      </c>
      <c r="B39" s="9" t="s">
        <v>33</v>
      </c>
      <c r="C39" s="32">
        <v>63000</v>
      </c>
      <c r="D39" s="32">
        <v>63000</v>
      </c>
      <c r="E39" s="32">
        <v>4048</v>
      </c>
      <c r="F39" s="29">
        <f>SUM($E$39/$D$39*100)</f>
        <v>6.4253968253968257</v>
      </c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">
      <c r="A40" s="9"/>
      <c r="B40" s="22" t="s">
        <v>99</v>
      </c>
      <c r="C40" s="25">
        <f>SUM($C$34)</f>
        <v>8807945</v>
      </c>
      <c r="D40" s="25">
        <f>SUM($D$34)</f>
        <v>9275059.9100000001</v>
      </c>
      <c r="E40" s="25">
        <f>SUM($E$34)</f>
        <v>4588955.1900000004</v>
      </c>
      <c r="F40" s="25">
        <f>SUM($E$40/$D$40*100)</f>
        <v>49.476286239966726</v>
      </c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">
      <c r="A42" s="1"/>
      <c r="B42" s="28" t="s">
        <v>100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43.2" x14ac:dyDescent="0.3">
      <c r="A43" s="4" t="s">
        <v>22</v>
      </c>
      <c r="B43" s="4" t="s">
        <v>23</v>
      </c>
      <c r="C43" s="4" t="s">
        <v>3</v>
      </c>
      <c r="D43" s="4" t="s">
        <v>4</v>
      </c>
      <c r="E43" s="4" t="s">
        <v>25</v>
      </c>
      <c r="F43" s="4" t="s">
        <v>85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">
      <c r="A44" s="21"/>
      <c r="B44" s="21">
        <v>1</v>
      </c>
      <c r="C44" s="21">
        <v>2</v>
      </c>
      <c r="D44" s="21">
        <v>3</v>
      </c>
      <c r="E44" s="21">
        <v>4</v>
      </c>
      <c r="F44" s="21">
        <v>5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43.2" x14ac:dyDescent="0.3">
      <c r="A45" s="10">
        <v>66</v>
      </c>
      <c r="B45" s="10" t="s">
        <v>101</v>
      </c>
      <c r="C45" s="23">
        <f>SUM($C$46:$C$47)</f>
        <v>15200</v>
      </c>
      <c r="D45" s="23">
        <f>SUM($D$46:$D$47)</f>
        <v>17200</v>
      </c>
      <c r="E45" s="23">
        <f>SUM($E$46:$E$47)</f>
        <v>3955</v>
      </c>
      <c r="F45" s="23">
        <f>SUM($E$45/$D$45*100)</f>
        <v>22.994186046511629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">
      <c r="A46" s="9">
        <v>6631</v>
      </c>
      <c r="B46" s="9" t="s">
        <v>102</v>
      </c>
      <c r="C46" s="24">
        <v>15200</v>
      </c>
      <c r="D46" s="24">
        <v>15200</v>
      </c>
      <c r="E46" s="24">
        <v>2400</v>
      </c>
      <c r="F46" s="29">
        <f>SUM($E$46/$D$46*100)</f>
        <v>15.789473684210526</v>
      </c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">
      <c r="A47" s="9">
        <v>6632</v>
      </c>
      <c r="B47" s="9" t="s">
        <v>103</v>
      </c>
      <c r="C47" s="24">
        <v>0</v>
      </c>
      <c r="D47" s="24">
        <v>2000</v>
      </c>
      <c r="E47" s="24">
        <v>1555</v>
      </c>
      <c r="F47" s="29">
        <f>SUM($E$47/$D$47*100)</f>
        <v>77.75</v>
      </c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">
      <c r="A48" s="22"/>
      <c r="B48" s="22" t="s">
        <v>104</v>
      </c>
      <c r="C48" s="25">
        <f>SUM($C$45)</f>
        <v>15200</v>
      </c>
      <c r="D48" s="25">
        <f>SUM($D$45)</f>
        <v>17200</v>
      </c>
      <c r="E48" s="25">
        <f>SUM($E$45)</f>
        <v>3955</v>
      </c>
      <c r="F48" s="25">
        <f>SUM($E$48/$D$48*100)</f>
        <v>22.994186046511629</v>
      </c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28.8" x14ac:dyDescent="0.3">
      <c r="A50" s="1"/>
      <c r="B50" s="1"/>
      <c r="C50" s="30" t="s">
        <v>42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">
      <c r="A51" s="1"/>
      <c r="B51" s="28" t="s">
        <v>80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43.2" x14ac:dyDescent="0.3">
      <c r="A52" s="4" t="s">
        <v>22</v>
      </c>
      <c r="B52" s="4" t="s">
        <v>23</v>
      </c>
      <c r="C52" s="4" t="s">
        <v>3</v>
      </c>
      <c r="D52" s="4" t="s">
        <v>4</v>
      </c>
      <c r="E52" s="4" t="s">
        <v>25</v>
      </c>
      <c r="F52" s="4" t="s">
        <v>85</v>
      </c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">
      <c r="A53" s="21"/>
      <c r="B53" s="21">
        <v>1</v>
      </c>
      <c r="C53" s="21">
        <v>2</v>
      </c>
      <c r="D53" s="21">
        <v>3</v>
      </c>
      <c r="E53" s="21">
        <v>4</v>
      </c>
      <c r="F53" s="21">
        <v>5</v>
      </c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">
      <c r="A54" s="10">
        <v>31</v>
      </c>
      <c r="B54" s="10" t="s">
        <v>44</v>
      </c>
      <c r="C54" s="34">
        <f>SUM($C$55:$C$57)</f>
        <v>4345</v>
      </c>
      <c r="D54" s="34">
        <f>SUM($D$55:$D$57)</f>
        <v>4345</v>
      </c>
      <c r="E54" s="34">
        <f>SUM($E$55:$E$57)</f>
        <v>4722.59</v>
      </c>
      <c r="F54" s="44">
        <f>SUM($E$54/$D$54*100)</f>
        <v>108.69021864211739</v>
      </c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">
      <c r="A55" s="9">
        <v>3111</v>
      </c>
      <c r="B55" s="9" t="s">
        <v>45</v>
      </c>
      <c r="C55" s="42">
        <v>3730</v>
      </c>
      <c r="D55" s="43">
        <v>3730</v>
      </c>
      <c r="E55" s="33">
        <v>4053.72</v>
      </c>
      <c r="F55" s="33">
        <f>SUM($E$55/$D$55*100)</f>
        <v>108.67882037533512</v>
      </c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">
      <c r="A56" s="9">
        <v>3121</v>
      </c>
      <c r="B56" s="9" t="s">
        <v>46</v>
      </c>
      <c r="C56" s="42">
        <v>0</v>
      </c>
      <c r="D56" s="43">
        <v>0</v>
      </c>
      <c r="E56" s="33">
        <v>0</v>
      </c>
      <c r="F56" s="33" t="e">
        <f>SUM($E$56/$D$56*100)</f>
        <v>#DIV/0!</v>
      </c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3">
      <c r="A57" s="9">
        <v>3132</v>
      </c>
      <c r="B57" s="9" t="s">
        <v>47</v>
      </c>
      <c r="C57" s="42">
        <v>615</v>
      </c>
      <c r="D57" s="43">
        <v>615</v>
      </c>
      <c r="E57" s="33">
        <v>668.87</v>
      </c>
      <c r="F57" s="33">
        <f>SUM($E$57/$D$57*100)</f>
        <v>108.75934959349594</v>
      </c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">
      <c r="A58" s="10">
        <v>32</v>
      </c>
      <c r="B58" s="10" t="s">
        <v>48</v>
      </c>
      <c r="C58" s="23">
        <f>SUM($C$59:$C$66)</f>
        <v>57160</v>
      </c>
      <c r="D58" s="23">
        <f>SUM($D$59:$D$66)</f>
        <v>50960</v>
      </c>
      <c r="E58" s="23">
        <f>SUM($E$59:$E$66)</f>
        <v>1559.28</v>
      </c>
      <c r="F58" s="23">
        <f>SUM($E$58/$D$58*100)</f>
        <v>3.059811616954474</v>
      </c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3">
      <c r="A59" s="26">
        <v>3211</v>
      </c>
      <c r="B59" s="26" t="s">
        <v>49</v>
      </c>
      <c r="C59" s="29">
        <v>150</v>
      </c>
      <c r="D59" s="29">
        <v>150</v>
      </c>
      <c r="E59" s="29">
        <v>5</v>
      </c>
      <c r="F59" s="29">
        <f>SUM($E$59/$D$59*100)</f>
        <v>3.3333333333333335</v>
      </c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3">
      <c r="A60" s="26">
        <v>3212</v>
      </c>
      <c r="B60" s="26" t="s">
        <v>50</v>
      </c>
      <c r="C60" s="29">
        <v>480</v>
      </c>
      <c r="D60" s="29">
        <v>480</v>
      </c>
      <c r="E60" s="29">
        <v>129.28</v>
      </c>
      <c r="F60" s="29">
        <f>SUM($E$60/$D$60*100)</f>
        <v>26.93333333333333</v>
      </c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3">
      <c r="A61" s="9">
        <v>3222</v>
      </c>
      <c r="B61" s="9" t="s">
        <v>52</v>
      </c>
      <c r="C61" s="24">
        <v>2500</v>
      </c>
      <c r="D61" s="24">
        <v>0</v>
      </c>
      <c r="E61" s="24">
        <v>0</v>
      </c>
      <c r="F61" s="29" t="e">
        <f>SUM($E$61/$D$61*100)</f>
        <v>#DIV/0!</v>
      </c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3">
      <c r="A62" s="9">
        <v>3223</v>
      </c>
      <c r="B62" s="9" t="s">
        <v>53</v>
      </c>
      <c r="C62" s="24">
        <v>38380</v>
      </c>
      <c r="D62" s="24">
        <v>38380</v>
      </c>
      <c r="E62" s="24">
        <v>0</v>
      </c>
      <c r="F62" s="29">
        <f>SUM($E$62/$D$62*100)</f>
        <v>0</v>
      </c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3">
      <c r="A63" s="9">
        <v>3231</v>
      </c>
      <c r="B63" s="9" t="s">
        <v>56</v>
      </c>
      <c r="C63" s="24">
        <v>2500</v>
      </c>
      <c r="D63" s="24">
        <v>0</v>
      </c>
      <c r="E63" s="24">
        <v>0</v>
      </c>
      <c r="F63" s="29" t="e">
        <f>SUM($E$63/$D$63*100)</f>
        <v>#DIV/0!</v>
      </c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3">
      <c r="A64" s="9">
        <v>3234</v>
      </c>
      <c r="B64" s="9" t="s">
        <v>59</v>
      </c>
      <c r="C64" s="24">
        <v>9100</v>
      </c>
      <c r="D64" s="24">
        <v>9100</v>
      </c>
      <c r="E64" s="24">
        <v>0</v>
      </c>
      <c r="F64" s="29">
        <f>SUM($E$64/$D$64*100)</f>
        <v>0</v>
      </c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9">
        <v>3237</v>
      </c>
      <c r="B65" s="9" t="s">
        <v>105</v>
      </c>
      <c r="C65" s="24">
        <v>1200</v>
      </c>
      <c r="D65" s="24">
        <v>0</v>
      </c>
      <c r="E65" s="24">
        <v>0</v>
      </c>
      <c r="F65" s="29" t="e">
        <f>SUM($E$65/$D$65*100)</f>
        <v>#DIV/0!</v>
      </c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3">
      <c r="A66" s="9">
        <v>3238</v>
      </c>
      <c r="B66" s="9" t="s">
        <v>62</v>
      </c>
      <c r="C66" s="24">
        <v>2850</v>
      </c>
      <c r="D66" s="24">
        <v>2850</v>
      </c>
      <c r="E66" s="24">
        <v>1425</v>
      </c>
      <c r="F66" s="29">
        <f>SUM($E$66/$D$66*100)</f>
        <v>50</v>
      </c>
      <c r="G66" s="1"/>
      <c r="H66" s="1"/>
      <c r="I66" s="1"/>
      <c r="J66" s="1"/>
      <c r="K66" s="1"/>
      <c r="L66" s="1"/>
      <c r="M66" s="1"/>
      <c r="N66" s="1"/>
      <c r="O66" s="1"/>
    </row>
    <row r="67" spans="1:15" ht="28.8" x14ac:dyDescent="0.3">
      <c r="A67" s="22"/>
      <c r="B67" s="22" t="s">
        <v>106</v>
      </c>
      <c r="C67" s="25">
        <f>SUM($C$58+$C$54)</f>
        <v>61505</v>
      </c>
      <c r="D67" s="25">
        <f>SUM($D$58+$D$54)</f>
        <v>55305</v>
      </c>
      <c r="E67" s="25">
        <f>SUM($E$58+$E$54)</f>
        <v>6281.87</v>
      </c>
      <c r="F67" s="25">
        <f>SUM($E$67/$D$67*100)</f>
        <v>11.358593255582678</v>
      </c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3">
      <c r="A69" s="1"/>
      <c r="B69" s="28" t="s">
        <v>83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43.2" x14ac:dyDescent="0.3">
      <c r="A70" s="4" t="s">
        <v>22</v>
      </c>
      <c r="B70" s="4" t="s">
        <v>23</v>
      </c>
      <c r="C70" s="4" t="s">
        <v>3</v>
      </c>
      <c r="D70" s="4" t="s">
        <v>4</v>
      </c>
      <c r="E70" s="4" t="s">
        <v>25</v>
      </c>
      <c r="F70" s="4" t="s">
        <v>85</v>
      </c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3">
      <c r="A71" s="21"/>
      <c r="B71" s="21">
        <v>1</v>
      </c>
      <c r="C71" s="21">
        <v>2</v>
      </c>
      <c r="D71" s="21">
        <v>3</v>
      </c>
      <c r="E71" s="21">
        <v>4</v>
      </c>
      <c r="F71" s="21">
        <v>5</v>
      </c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3">
      <c r="A72" s="10">
        <v>32</v>
      </c>
      <c r="B72" s="10" t="s">
        <v>48</v>
      </c>
      <c r="C72" s="23">
        <f>SUM($C$73:$C$77)</f>
        <v>3111</v>
      </c>
      <c r="D72" s="23">
        <f>SUM($D$73:$D$77)</f>
        <v>5058.8500000000004</v>
      </c>
      <c r="E72" s="23">
        <f>SUM($E$73:$E$77)</f>
        <v>2672.3199999999997</v>
      </c>
      <c r="F72" s="23">
        <f>SUM($E$72/$D$72*100)</f>
        <v>52.824653824485793</v>
      </c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3">
      <c r="A73" s="9">
        <v>3213</v>
      </c>
      <c r="B73" s="9" t="s">
        <v>107</v>
      </c>
      <c r="C73" s="24">
        <v>500</v>
      </c>
      <c r="D73" s="24">
        <v>1000</v>
      </c>
      <c r="E73" s="24">
        <v>0</v>
      </c>
      <c r="F73" s="29">
        <f>SUM($E$73/$D$73*100)</f>
        <v>0</v>
      </c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3">
      <c r="A74" s="9">
        <v>3221</v>
      </c>
      <c r="B74" s="9" t="s">
        <v>123</v>
      </c>
      <c r="C74" s="24">
        <v>0</v>
      </c>
      <c r="D74" s="24">
        <v>1822.85</v>
      </c>
      <c r="E74" s="24">
        <v>0</v>
      </c>
      <c r="F74" s="29">
        <f>SUM($E$73/$D$73*100)</f>
        <v>0</v>
      </c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3">
      <c r="A75" s="9">
        <v>3225</v>
      </c>
      <c r="B75" s="9" t="s">
        <v>55</v>
      </c>
      <c r="C75" s="24">
        <v>2611</v>
      </c>
      <c r="D75" s="24">
        <v>1121</v>
      </c>
      <c r="E75" s="24">
        <v>345</v>
      </c>
      <c r="F75" s="29">
        <f>SUM($E$75/$D$75*100)</f>
        <v>30.776092774308655</v>
      </c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3">
      <c r="A76" s="9">
        <v>3238</v>
      </c>
      <c r="B76" s="9" t="s">
        <v>62</v>
      </c>
      <c r="C76" s="24">
        <v>0</v>
      </c>
      <c r="D76" s="24">
        <v>615</v>
      </c>
      <c r="E76" s="24">
        <v>615</v>
      </c>
      <c r="F76" s="29">
        <f>SUM($E$76/$D$76*100)</f>
        <v>100</v>
      </c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3">
      <c r="A77" s="9">
        <v>3299</v>
      </c>
      <c r="B77" s="9" t="s">
        <v>67</v>
      </c>
      <c r="C77" s="24">
        <v>0</v>
      </c>
      <c r="D77" s="24">
        <v>500</v>
      </c>
      <c r="E77" s="24">
        <v>1712.32</v>
      </c>
      <c r="F77" s="29">
        <f>SUM($E$77/$D$77*100)</f>
        <v>342.46399999999994</v>
      </c>
      <c r="G77" s="1"/>
      <c r="H77" s="1"/>
      <c r="I77" s="1"/>
      <c r="J77" s="1"/>
      <c r="K77" s="1"/>
      <c r="L77" s="1"/>
      <c r="M77" s="1"/>
      <c r="N77" s="1"/>
      <c r="O77" s="1"/>
    </row>
    <row r="78" spans="1:15" ht="28.8" x14ac:dyDescent="0.3">
      <c r="A78" s="10">
        <v>42</v>
      </c>
      <c r="B78" s="10" t="s">
        <v>74</v>
      </c>
      <c r="C78" s="23">
        <f>SUM($C$79)</f>
        <v>0</v>
      </c>
      <c r="D78" s="23">
        <f>SUM($D$79)</f>
        <v>375</v>
      </c>
      <c r="E78" s="23">
        <f>SUM($E$79)</f>
        <v>375</v>
      </c>
      <c r="F78" s="23">
        <f>SUM($E$78/$D$78*100)</f>
        <v>100</v>
      </c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3">
      <c r="A79" s="9">
        <v>4241</v>
      </c>
      <c r="B79" s="9" t="s">
        <v>78</v>
      </c>
      <c r="C79" s="24">
        <v>0</v>
      </c>
      <c r="D79" s="24">
        <v>375</v>
      </c>
      <c r="E79" s="24">
        <v>375</v>
      </c>
      <c r="F79" s="29">
        <f>SUM($E$79/$D$79*100)</f>
        <v>100</v>
      </c>
      <c r="G79" s="1"/>
      <c r="H79" s="1"/>
      <c r="I79" s="1"/>
      <c r="J79" s="1"/>
      <c r="K79" s="1"/>
      <c r="L79" s="1"/>
      <c r="M79" s="1"/>
      <c r="N79" s="1"/>
      <c r="O79" s="1"/>
    </row>
    <row r="80" spans="1:15" ht="28.8" x14ac:dyDescent="0.3">
      <c r="A80" s="22"/>
      <c r="B80" s="22" t="s">
        <v>84</v>
      </c>
      <c r="C80" s="25">
        <f>SUM($C$72+$C$78)</f>
        <v>3111</v>
      </c>
      <c r="D80" s="25">
        <f>SUM($D$72+$D$78)</f>
        <v>5433.85</v>
      </c>
      <c r="E80" s="25">
        <f>SUM($E$72+$E$78)</f>
        <v>3047.3199999999997</v>
      </c>
      <c r="F80" s="25">
        <f>SUM($E$80/$D$80*100)</f>
        <v>56.080311381433049</v>
      </c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28.8" x14ac:dyDescent="0.3">
      <c r="A82" s="1"/>
      <c r="B82" s="28" t="s">
        <v>92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43.2" x14ac:dyDescent="0.3">
      <c r="A83" s="4" t="s">
        <v>22</v>
      </c>
      <c r="B83" s="4" t="s">
        <v>23</v>
      </c>
      <c r="C83" s="4" t="s">
        <v>3</v>
      </c>
      <c r="D83" s="4" t="s">
        <v>4</v>
      </c>
      <c r="E83" s="4" t="s">
        <v>25</v>
      </c>
      <c r="F83" s="4" t="s">
        <v>85</v>
      </c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3">
      <c r="A84" s="21"/>
      <c r="B84" s="21">
        <v>1</v>
      </c>
      <c r="C84" s="21">
        <v>2</v>
      </c>
      <c r="D84" s="21">
        <v>3</v>
      </c>
      <c r="E84" s="21">
        <v>4</v>
      </c>
      <c r="F84" s="21">
        <v>5</v>
      </c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3">
      <c r="A85" s="10">
        <v>32</v>
      </c>
      <c r="B85" s="10" t="s">
        <v>48</v>
      </c>
      <c r="C85" s="23">
        <f>SUM($C$86:$C$94)</f>
        <v>264000</v>
      </c>
      <c r="D85" s="23">
        <f>SUM($D$86:$D$94)</f>
        <v>303800</v>
      </c>
      <c r="E85" s="23">
        <f>SUM($E$86:$E$94)</f>
        <v>141938.76999999999</v>
      </c>
      <c r="F85" s="23">
        <f>SUM($E$85/$D$85*100)</f>
        <v>46.721122448979592</v>
      </c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3">
      <c r="A86" s="9">
        <v>3211</v>
      </c>
      <c r="B86" s="9" t="s">
        <v>49</v>
      </c>
      <c r="C86" s="24">
        <v>0</v>
      </c>
      <c r="D86" s="24">
        <v>96</v>
      </c>
      <c r="E86" s="24">
        <v>96</v>
      </c>
      <c r="F86" s="29">
        <f>SUM($E$86/$D$86*100)</f>
        <v>100</v>
      </c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3">
      <c r="A87" s="9">
        <v>3221</v>
      </c>
      <c r="B87" s="9" t="s">
        <v>51</v>
      </c>
      <c r="C87" s="24">
        <v>6000</v>
      </c>
      <c r="D87" s="24">
        <v>2000</v>
      </c>
      <c r="E87" s="24">
        <v>2202.94</v>
      </c>
      <c r="F87" s="29">
        <f>SUM($E$87/$D$87*100)</f>
        <v>110.14699999999999</v>
      </c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3">
      <c r="A88" s="9">
        <v>3222</v>
      </c>
      <c r="B88" s="9" t="s">
        <v>52</v>
      </c>
      <c r="C88" s="24">
        <v>246200</v>
      </c>
      <c r="D88" s="24">
        <v>289404</v>
      </c>
      <c r="E88" s="24">
        <v>132375.24</v>
      </c>
      <c r="F88" s="29">
        <f>SUM($E$88/$D$88*100)</f>
        <v>45.740639383007839</v>
      </c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3">
      <c r="A89" s="9">
        <v>3225</v>
      </c>
      <c r="B89" s="9" t="s">
        <v>55</v>
      </c>
      <c r="C89" s="24">
        <v>3000</v>
      </c>
      <c r="D89" s="24">
        <v>4000</v>
      </c>
      <c r="E89" s="24">
        <v>2898</v>
      </c>
      <c r="F89" s="29">
        <f>SUM($E$89/$D$89*100)</f>
        <v>72.45</v>
      </c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3">
      <c r="A90" s="9">
        <v>3227</v>
      </c>
      <c r="B90" s="9" t="s">
        <v>108</v>
      </c>
      <c r="C90" s="24">
        <v>1000</v>
      </c>
      <c r="D90" s="24">
        <v>1000</v>
      </c>
      <c r="E90" s="24">
        <v>0</v>
      </c>
      <c r="F90" s="29">
        <f>SUM($E$90/$D$90*100)</f>
        <v>0</v>
      </c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3">
      <c r="A91" s="9">
        <v>3232</v>
      </c>
      <c r="B91" s="9" t="s">
        <v>57</v>
      </c>
      <c r="C91" s="24">
        <v>5000</v>
      </c>
      <c r="D91" s="24">
        <v>6000</v>
      </c>
      <c r="E91" s="24">
        <v>3268.75</v>
      </c>
      <c r="F91" s="29">
        <f>SUM($E$91/$D$91*100)</f>
        <v>54.479166666666664</v>
      </c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3">
      <c r="A92" s="9">
        <v>3236</v>
      </c>
      <c r="B92" s="9" t="s">
        <v>109</v>
      </c>
      <c r="C92" s="24">
        <v>600</v>
      </c>
      <c r="D92" s="24">
        <v>0</v>
      </c>
      <c r="E92" s="24">
        <v>0</v>
      </c>
      <c r="F92" s="29" t="e">
        <f>SUM($E$92/$D$92*100)</f>
        <v>#DIV/0!</v>
      </c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3">
      <c r="A93" s="9">
        <v>3295</v>
      </c>
      <c r="B93" s="9" t="s">
        <v>66</v>
      </c>
      <c r="C93" s="24">
        <v>1500</v>
      </c>
      <c r="D93" s="24">
        <v>100</v>
      </c>
      <c r="E93" s="24">
        <v>93.75</v>
      </c>
      <c r="F93" s="29">
        <f>SUM($E$93/$D$93*100)</f>
        <v>93.75</v>
      </c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3">
      <c r="A94" s="9">
        <v>3299</v>
      </c>
      <c r="B94" s="9" t="s">
        <v>67</v>
      </c>
      <c r="C94" s="24">
        <v>700</v>
      </c>
      <c r="D94" s="24">
        <v>1200</v>
      </c>
      <c r="E94" s="24">
        <v>1004.09</v>
      </c>
      <c r="F94" s="29">
        <f>SUM($E$94/$D$94*100)</f>
        <v>83.674166666666679</v>
      </c>
      <c r="G94" s="1"/>
      <c r="H94" s="1"/>
      <c r="I94" s="1"/>
      <c r="J94" s="1"/>
      <c r="K94" s="1"/>
      <c r="L94" s="1"/>
      <c r="M94" s="1"/>
      <c r="N94" s="1"/>
      <c r="O94" s="1"/>
    </row>
    <row r="95" spans="1:15" ht="28.8" x14ac:dyDescent="0.3">
      <c r="A95" s="22"/>
      <c r="B95" s="22" t="s">
        <v>94</v>
      </c>
      <c r="C95" s="25">
        <f>SUM($C$85)</f>
        <v>264000</v>
      </c>
      <c r="D95" s="25">
        <f>SUM($D$85)</f>
        <v>303800</v>
      </c>
      <c r="E95" s="25">
        <f>SUM($E$85)</f>
        <v>141938.76999999999</v>
      </c>
      <c r="F95" s="25">
        <f>SUM($E$95/$D$95*100)</f>
        <v>46.721122448979592</v>
      </c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3">
      <c r="A97" s="1"/>
      <c r="B97" s="28" t="s">
        <v>95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43.2" x14ac:dyDescent="0.3">
      <c r="A98" s="4" t="s">
        <v>22</v>
      </c>
      <c r="B98" s="4" t="s">
        <v>23</v>
      </c>
      <c r="C98" s="4" t="s">
        <v>3</v>
      </c>
      <c r="D98" s="4" t="s">
        <v>4</v>
      </c>
      <c r="E98" s="4" t="s">
        <v>25</v>
      </c>
      <c r="F98" s="4" t="s">
        <v>85</v>
      </c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3">
      <c r="A99" s="21"/>
      <c r="B99" s="21">
        <v>1</v>
      </c>
      <c r="C99" s="21">
        <v>2</v>
      </c>
      <c r="D99" s="21">
        <v>3</v>
      </c>
      <c r="E99" s="21">
        <v>4</v>
      </c>
      <c r="F99" s="21">
        <v>5</v>
      </c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3">
      <c r="A100" s="10">
        <v>31</v>
      </c>
      <c r="B100" s="10" t="s">
        <v>44</v>
      </c>
      <c r="C100" s="23">
        <f>SUM($C$101:$C$103)</f>
        <v>7541255</v>
      </c>
      <c r="D100" s="23">
        <f>SUM($D$101:$D$103)</f>
        <v>7986139.46</v>
      </c>
      <c r="E100" s="23">
        <f>SUM($E$101:$E$103)</f>
        <v>3962849.9899999998</v>
      </c>
      <c r="F100" s="23">
        <f>SUM($E$100/$D$100*100)</f>
        <v>49.621597642373253</v>
      </c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3">
      <c r="A101" s="9">
        <v>3111</v>
      </c>
      <c r="B101" s="9" t="s">
        <v>45</v>
      </c>
      <c r="C101" s="24">
        <v>6273670</v>
      </c>
      <c r="D101" s="24">
        <v>6663213.04</v>
      </c>
      <c r="E101" s="24">
        <v>3337174.76</v>
      </c>
      <c r="F101" s="29">
        <f>SUM($E$101/$D$101*100)</f>
        <v>50.083566891326647</v>
      </c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3">
      <c r="A102" s="9">
        <v>3121</v>
      </c>
      <c r="B102" s="9" t="s">
        <v>46</v>
      </c>
      <c r="C102" s="24">
        <v>273100</v>
      </c>
      <c r="D102" s="24">
        <v>276100</v>
      </c>
      <c r="E102" s="24">
        <v>94445.5</v>
      </c>
      <c r="F102" s="29">
        <f>SUM($E$102/$D$102*100)</f>
        <v>34.206990220934443</v>
      </c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3">
      <c r="A103" s="9">
        <v>3132</v>
      </c>
      <c r="B103" s="9" t="s">
        <v>47</v>
      </c>
      <c r="C103" s="24">
        <v>994485</v>
      </c>
      <c r="D103" s="24">
        <v>1046826.42</v>
      </c>
      <c r="E103" s="24">
        <v>531229.73</v>
      </c>
      <c r="F103" s="29">
        <f>SUM($E$103/$D$103*100)</f>
        <v>50.746687306573712</v>
      </c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3">
      <c r="A104" s="10">
        <v>32</v>
      </c>
      <c r="B104" s="10" t="s">
        <v>48</v>
      </c>
      <c r="C104" s="23">
        <f>SUM($C$105:$C$127)</f>
        <v>1042390</v>
      </c>
      <c r="D104" s="23">
        <f>SUM($D$105:$D$127)</f>
        <v>1045750.7899999999</v>
      </c>
      <c r="E104" s="23">
        <f>SUM($E$105:$E$127)</f>
        <v>567322.54999999981</v>
      </c>
      <c r="F104" s="23">
        <f>SUM($E$104/$D$104*100)</f>
        <v>54.250262627102565</v>
      </c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3">
      <c r="A105" s="9">
        <v>3211</v>
      </c>
      <c r="B105" s="9" t="s">
        <v>49</v>
      </c>
      <c r="C105" s="24">
        <v>21720</v>
      </c>
      <c r="D105" s="24">
        <v>21860</v>
      </c>
      <c r="E105" s="24">
        <v>4033</v>
      </c>
      <c r="F105" s="29">
        <f>SUM($E$105/$D$105*100)</f>
        <v>18.44922232387923</v>
      </c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3">
      <c r="A106" s="9">
        <v>3212</v>
      </c>
      <c r="B106" s="9" t="s">
        <v>50</v>
      </c>
      <c r="C106" s="24">
        <v>276850</v>
      </c>
      <c r="D106" s="24">
        <v>280850</v>
      </c>
      <c r="E106" s="24">
        <v>176955.04</v>
      </c>
      <c r="F106" s="29">
        <f>SUM($E$106/$D$106*100)</f>
        <v>63.006957450596403</v>
      </c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3">
      <c r="A107" s="9">
        <v>3213</v>
      </c>
      <c r="B107" s="9" t="s">
        <v>107</v>
      </c>
      <c r="C107" s="24">
        <v>2420</v>
      </c>
      <c r="D107" s="24">
        <v>2420</v>
      </c>
      <c r="E107" s="24">
        <v>100</v>
      </c>
      <c r="F107" s="29">
        <f>SUM($E$107/$D$107*100)</f>
        <v>4.1322314049586781</v>
      </c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3">
      <c r="A108" s="9">
        <v>3214</v>
      </c>
      <c r="B108" s="9" t="s">
        <v>110</v>
      </c>
      <c r="C108" s="24">
        <v>3300</v>
      </c>
      <c r="D108" s="24">
        <v>3300</v>
      </c>
      <c r="E108" s="24">
        <v>504.4</v>
      </c>
      <c r="F108" s="29">
        <f>SUM($E$108/$D$108*100)</f>
        <v>15.284848484848485</v>
      </c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3">
      <c r="A109" s="9">
        <v>3221</v>
      </c>
      <c r="B109" s="9" t="s">
        <v>51</v>
      </c>
      <c r="C109" s="24">
        <v>59100</v>
      </c>
      <c r="D109" s="24">
        <v>59100</v>
      </c>
      <c r="E109" s="24">
        <v>30038.25</v>
      </c>
      <c r="F109" s="29">
        <f>SUM($E$109/$D$109*100)</f>
        <v>50.826142131979694</v>
      </c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3">
      <c r="A110" s="9">
        <v>3222</v>
      </c>
      <c r="B110" s="9" t="s">
        <v>52</v>
      </c>
      <c r="C110" s="24">
        <v>97900</v>
      </c>
      <c r="D110" s="24">
        <v>128575.95</v>
      </c>
      <c r="E110" s="24">
        <v>69079.539999999994</v>
      </c>
      <c r="F110" s="29">
        <f>SUM($E$110/$D$110*100)</f>
        <v>53.726641724210481</v>
      </c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3">
      <c r="A111" s="9">
        <v>3223</v>
      </c>
      <c r="B111" s="9" t="s">
        <v>53</v>
      </c>
      <c r="C111" s="24">
        <v>257200</v>
      </c>
      <c r="D111" s="24">
        <v>257200</v>
      </c>
      <c r="E111" s="24">
        <v>132819.06</v>
      </c>
      <c r="F111" s="29">
        <f>SUM($E$111/$D$111*100)</f>
        <v>51.640381026438561</v>
      </c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28.8" x14ac:dyDescent="0.3">
      <c r="A112" s="9">
        <v>3224</v>
      </c>
      <c r="B112" s="9" t="s">
        <v>54</v>
      </c>
      <c r="C112" s="13">
        <v>7500</v>
      </c>
      <c r="D112" s="13">
        <v>7500</v>
      </c>
      <c r="E112" s="13">
        <v>5581.35</v>
      </c>
      <c r="F112" s="29">
        <f>SUM($E$112/$D$112*100)</f>
        <v>74.418000000000006</v>
      </c>
    </row>
    <row r="113" spans="1:6" x14ac:dyDescent="0.3">
      <c r="A113" s="9">
        <v>3225</v>
      </c>
      <c r="B113" s="9" t="s">
        <v>55</v>
      </c>
      <c r="C113" s="13">
        <v>34900</v>
      </c>
      <c r="D113" s="13">
        <v>4900</v>
      </c>
      <c r="E113" s="13">
        <v>3309.15</v>
      </c>
      <c r="F113" s="29">
        <f>SUM($E$113/$D$113*100)</f>
        <v>67.53367346938775</v>
      </c>
    </row>
    <row r="114" spans="1:6" x14ac:dyDescent="0.3">
      <c r="A114" s="9">
        <v>3227</v>
      </c>
      <c r="B114" s="9" t="s">
        <v>111</v>
      </c>
      <c r="C114" s="13">
        <v>2000</v>
      </c>
      <c r="D114" s="13">
        <v>2000</v>
      </c>
      <c r="E114" s="13">
        <v>0</v>
      </c>
      <c r="F114" s="29">
        <f>SUM($E$114/$D$114*100)</f>
        <v>0</v>
      </c>
    </row>
    <row r="115" spans="1:6" x14ac:dyDescent="0.3">
      <c r="A115" s="9">
        <v>3231</v>
      </c>
      <c r="B115" s="9" t="s">
        <v>56</v>
      </c>
      <c r="C115" s="13">
        <v>28700</v>
      </c>
      <c r="D115" s="13">
        <v>32700</v>
      </c>
      <c r="E115" s="13">
        <v>12912.23</v>
      </c>
      <c r="F115" s="29">
        <f>SUM($E$115/$D$115*100)</f>
        <v>39.486941896024462</v>
      </c>
    </row>
    <row r="116" spans="1:6" x14ac:dyDescent="0.3">
      <c r="A116" s="9">
        <v>3232</v>
      </c>
      <c r="B116" s="9" t="s">
        <v>57</v>
      </c>
      <c r="C116" s="13">
        <v>82500</v>
      </c>
      <c r="D116" s="13">
        <v>82500</v>
      </c>
      <c r="E116" s="13">
        <v>33152.36</v>
      </c>
      <c r="F116" s="29">
        <f>SUM($E$116/$D$116*100)</f>
        <v>40.184678787878788</v>
      </c>
    </row>
    <row r="117" spans="1:6" x14ac:dyDescent="0.3">
      <c r="A117" s="9">
        <v>3233</v>
      </c>
      <c r="B117" s="9" t="s">
        <v>58</v>
      </c>
      <c r="C117" s="13">
        <v>1000</v>
      </c>
      <c r="D117" s="13">
        <v>6356.7</v>
      </c>
      <c r="E117" s="13">
        <v>0</v>
      </c>
      <c r="F117" s="29">
        <f>SUM($E$117/$D$117*100)</f>
        <v>0</v>
      </c>
    </row>
    <row r="118" spans="1:6" x14ac:dyDescent="0.3">
      <c r="A118" s="9">
        <v>3234</v>
      </c>
      <c r="B118" s="9" t="s">
        <v>59</v>
      </c>
      <c r="C118" s="13">
        <v>42600</v>
      </c>
      <c r="D118" s="13">
        <v>42600</v>
      </c>
      <c r="E118" s="13">
        <v>27479.18</v>
      </c>
      <c r="F118" s="29">
        <f>SUM($E$118/$D$10*100)</f>
        <v>46.800435658976781</v>
      </c>
    </row>
    <row r="119" spans="1:6" x14ac:dyDescent="0.3">
      <c r="A119" s="9">
        <v>3236</v>
      </c>
      <c r="B119" s="9" t="s">
        <v>109</v>
      </c>
      <c r="C119" s="13">
        <v>19300</v>
      </c>
      <c r="D119" s="13">
        <v>26232.34</v>
      </c>
      <c r="E119" s="13">
        <v>19842.2</v>
      </c>
      <c r="F119" s="29">
        <f>SUM($E$119/$D$119*100)</f>
        <v>75.640221192619492</v>
      </c>
    </row>
    <row r="120" spans="1:6" x14ac:dyDescent="0.3">
      <c r="A120" s="9">
        <v>3237</v>
      </c>
      <c r="B120" s="9" t="s">
        <v>61</v>
      </c>
      <c r="C120" s="13">
        <v>47900</v>
      </c>
      <c r="D120" s="13">
        <v>35155.800000000003</v>
      </c>
      <c r="E120" s="13">
        <v>22606.63</v>
      </c>
      <c r="F120" s="29">
        <f>SUM($E$120/$D$120*100)</f>
        <v>64.304126203926515</v>
      </c>
    </row>
    <row r="121" spans="1:6" x14ac:dyDescent="0.3">
      <c r="A121" s="9">
        <v>3238</v>
      </c>
      <c r="B121" s="9" t="s">
        <v>62</v>
      </c>
      <c r="C121" s="13">
        <v>15100</v>
      </c>
      <c r="D121" s="13">
        <v>15100</v>
      </c>
      <c r="E121" s="13">
        <v>10550</v>
      </c>
      <c r="F121" s="29">
        <f>SUM($E$121/$D$121*100)</f>
        <v>69.867549668874176</v>
      </c>
    </row>
    <row r="122" spans="1:6" x14ac:dyDescent="0.3">
      <c r="A122" s="9">
        <v>3239</v>
      </c>
      <c r="B122" s="9" t="s">
        <v>112</v>
      </c>
      <c r="C122" s="13">
        <v>5900</v>
      </c>
      <c r="D122" s="13">
        <v>5900</v>
      </c>
      <c r="E122" s="13">
        <v>846.1</v>
      </c>
      <c r="F122" s="29">
        <f>SUM($E$122/$D$122*100)</f>
        <v>14.340677966101694</v>
      </c>
    </row>
    <row r="123" spans="1:6" x14ac:dyDescent="0.3">
      <c r="A123" s="9">
        <v>3292</v>
      </c>
      <c r="B123" s="9" t="s">
        <v>64</v>
      </c>
      <c r="C123" s="13">
        <v>5000</v>
      </c>
      <c r="D123" s="13">
        <v>5000</v>
      </c>
      <c r="E123" s="13">
        <v>3502.48</v>
      </c>
      <c r="F123" s="29">
        <f>SUM($E$123/$D$123*100)</f>
        <v>70.049599999999998</v>
      </c>
    </row>
    <row r="124" spans="1:6" x14ac:dyDescent="0.3">
      <c r="A124" s="9">
        <v>3293</v>
      </c>
      <c r="B124" s="9" t="s">
        <v>65</v>
      </c>
      <c r="C124" s="13">
        <v>1000</v>
      </c>
      <c r="D124" s="13">
        <v>1000</v>
      </c>
      <c r="E124" s="13">
        <v>923.7</v>
      </c>
      <c r="F124" s="29">
        <f>SUM($E$124/$D$124*100)</f>
        <v>92.37</v>
      </c>
    </row>
    <row r="125" spans="1:6" x14ac:dyDescent="0.3">
      <c r="A125" s="9">
        <v>3294</v>
      </c>
      <c r="B125" s="9" t="s">
        <v>113</v>
      </c>
      <c r="C125" s="13">
        <v>1100</v>
      </c>
      <c r="D125" s="13">
        <v>1100</v>
      </c>
      <c r="E125" s="13">
        <v>500</v>
      </c>
      <c r="F125" s="29">
        <f>SUM($E$125/$D$125*100)</f>
        <v>45.454545454545453</v>
      </c>
    </row>
    <row r="126" spans="1:6" x14ac:dyDescent="0.3">
      <c r="A126" s="9">
        <v>3295</v>
      </c>
      <c r="B126" s="9" t="s">
        <v>66</v>
      </c>
      <c r="C126" s="13">
        <v>21000</v>
      </c>
      <c r="D126" s="13">
        <v>21000</v>
      </c>
      <c r="E126" s="13">
        <v>11372.81</v>
      </c>
      <c r="F126" s="29">
        <f>SUM($E$126/$D$126*100)</f>
        <v>54.156238095238095</v>
      </c>
    </row>
    <row r="127" spans="1:6" x14ac:dyDescent="0.3">
      <c r="A127" s="9">
        <v>3299</v>
      </c>
      <c r="B127" s="9" t="s">
        <v>67</v>
      </c>
      <c r="C127" s="13">
        <v>8400</v>
      </c>
      <c r="D127" s="13">
        <v>3400</v>
      </c>
      <c r="E127" s="13">
        <v>1215.07</v>
      </c>
      <c r="F127" s="29">
        <f>SUM($E$127/$D$127*100)</f>
        <v>35.737352941176468</v>
      </c>
    </row>
    <row r="128" spans="1:6" x14ac:dyDescent="0.3">
      <c r="A128" s="10">
        <v>34</v>
      </c>
      <c r="B128" s="10" t="s">
        <v>70</v>
      </c>
      <c r="C128" s="7">
        <f>SUM($C$129:$C$131)</f>
        <v>1300</v>
      </c>
      <c r="D128" s="7">
        <f>SUM($D$129:$D$131)</f>
        <v>7752.7</v>
      </c>
      <c r="E128" s="7">
        <f>SUM($E$129:$E$131)</f>
        <v>7637.08</v>
      </c>
      <c r="F128" s="23">
        <f>SUM($E$128/$D$128*100)</f>
        <v>98.508648599842644</v>
      </c>
    </row>
    <row r="129" spans="1:6" x14ac:dyDescent="0.3">
      <c r="A129" s="9">
        <v>3431</v>
      </c>
      <c r="B129" s="9" t="s">
        <v>71</v>
      </c>
      <c r="C129" s="13">
        <v>300</v>
      </c>
      <c r="D129" s="13">
        <v>300</v>
      </c>
      <c r="E129" s="13">
        <v>184.38</v>
      </c>
      <c r="F129" s="29">
        <f>SUM($E$129/$D$129*100)</f>
        <v>61.46</v>
      </c>
    </row>
    <row r="130" spans="1:6" x14ac:dyDescent="0.3">
      <c r="A130" s="9">
        <v>3433</v>
      </c>
      <c r="B130" s="9" t="s">
        <v>72</v>
      </c>
      <c r="C130" s="13">
        <v>1000</v>
      </c>
      <c r="D130" s="13">
        <v>7452.7</v>
      </c>
      <c r="E130" s="13">
        <v>7452.7</v>
      </c>
      <c r="F130" s="29">
        <f>SUM($E$130/$D$130*100)</f>
        <v>100</v>
      </c>
    </row>
    <row r="131" spans="1:6" x14ac:dyDescent="0.3">
      <c r="A131" s="9">
        <v>3434</v>
      </c>
      <c r="B131" s="9" t="s">
        <v>114</v>
      </c>
      <c r="C131" s="13">
        <v>0</v>
      </c>
      <c r="D131" s="13">
        <v>0</v>
      </c>
      <c r="E131" s="13">
        <v>0</v>
      </c>
      <c r="F131" s="29" t="e">
        <f>SUM($E$131/$D$131*100)</f>
        <v>#DIV/0!</v>
      </c>
    </row>
    <row r="132" spans="1:6" ht="28.8" x14ac:dyDescent="0.3">
      <c r="A132" s="10">
        <v>37</v>
      </c>
      <c r="B132" s="10" t="s">
        <v>122</v>
      </c>
      <c r="C132" s="7">
        <f>SUM($C$133)</f>
        <v>70000</v>
      </c>
      <c r="D132" s="7">
        <f>SUM($D$133)</f>
        <v>70000</v>
      </c>
      <c r="E132" s="7">
        <f>SUM($E$133)</f>
        <v>0</v>
      </c>
      <c r="F132" s="23">
        <f>SUM($E$132/$D$132*100)</f>
        <v>0</v>
      </c>
    </row>
    <row r="133" spans="1:6" x14ac:dyDescent="0.3">
      <c r="A133" s="26">
        <v>3722</v>
      </c>
      <c r="B133" s="26" t="s">
        <v>115</v>
      </c>
      <c r="C133" s="14">
        <v>70000</v>
      </c>
      <c r="D133" s="14">
        <v>70000</v>
      </c>
      <c r="E133" s="14">
        <v>0</v>
      </c>
      <c r="F133" s="29">
        <f>SUM($E$133/$D$133*100)</f>
        <v>0</v>
      </c>
    </row>
    <row r="134" spans="1:6" ht="28.8" x14ac:dyDescent="0.3">
      <c r="A134" s="10">
        <v>42</v>
      </c>
      <c r="B134" s="10" t="s">
        <v>74</v>
      </c>
      <c r="C134" s="7">
        <f>SUM($C$135:$C$137)</f>
        <v>153000</v>
      </c>
      <c r="D134" s="7">
        <f>SUM($D$135:$D$137)</f>
        <v>153000</v>
      </c>
      <c r="E134" s="7">
        <f>SUM($E$135:$E$137)</f>
        <v>4048</v>
      </c>
      <c r="F134" s="23">
        <f>SUM($E$134/$D$134*100)</f>
        <v>2.645751633986928</v>
      </c>
    </row>
    <row r="135" spans="1:6" x14ac:dyDescent="0.3">
      <c r="A135" s="26">
        <v>4221</v>
      </c>
      <c r="B135" s="26" t="s">
        <v>75</v>
      </c>
      <c r="C135" s="13">
        <v>55000</v>
      </c>
      <c r="D135" s="13">
        <v>55000</v>
      </c>
      <c r="E135" s="13">
        <v>4048</v>
      </c>
      <c r="F135" s="29">
        <f>SUM($E$135/$D$135*100)</f>
        <v>7.3599999999999994</v>
      </c>
    </row>
    <row r="136" spans="1:6" x14ac:dyDescent="0.3">
      <c r="A136" s="26">
        <v>4226</v>
      </c>
      <c r="B136" s="26" t="s">
        <v>77</v>
      </c>
      <c r="C136" s="13">
        <v>4000</v>
      </c>
      <c r="D136" s="13">
        <v>4000</v>
      </c>
      <c r="E136" s="13">
        <v>0</v>
      </c>
      <c r="F136" s="29">
        <f>SUM($E$136/$D$136*100)</f>
        <v>0</v>
      </c>
    </row>
    <row r="137" spans="1:6" x14ac:dyDescent="0.3">
      <c r="A137" s="26">
        <v>4241</v>
      </c>
      <c r="B137" s="26" t="s">
        <v>78</v>
      </c>
      <c r="C137" s="13">
        <v>94000</v>
      </c>
      <c r="D137" s="13">
        <v>94000</v>
      </c>
      <c r="E137" s="13">
        <v>0</v>
      </c>
      <c r="F137" s="29">
        <f>SUM($E$137/$D$137*100)</f>
        <v>0</v>
      </c>
    </row>
    <row r="138" spans="1:6" x14ac:dyDescent="0.3">
      <c r="A138" s="35"/>
      <c r="B138" s="22" t="s">
        <v>99</v>
      </c>
      <c r="C138" s="36">
        <f>SUM($C$100+$C$104+$C$128+$C$132+$C$134)</f>
        <v>8807945</v>
      </c>
      <c r="D138" s="36">
        <f>SUM($D$100+$D$104+$D$128+$D$132+$D$134)</f>
        <v>9262642.9499999993</v>
      </c>
      <c r="E138" s="36">
        <f>SUM($E$100+$E$104+$E$128+$E$132+$E$134)</f>
        <v>4541857.6199999992</v>
      </c>
      <c r="F138" s="25">
        <f>SUM($E$138/$D$138*100)</f>
        <v>49.034143327310261</v>
      </c>
    </row>
    <row r="140" spans="1:6" x14ac:dyDescent="0.3">
      <c r="B140" s="37" t="s">
        <v>100</v>
      </c>
    </row>
    <row r="141" spans="1:6" ht="43.2" x14ac:dyDescent="0.3">
      <c r="A141" s="4" t="s">
        <v>22</v>
      </c>
      <c r="B141" s="4" t="s">
        <v>23</v>
      </c>
      <c r="C141" s="4" t="s">
        <v>3</v>
      </c>
      <c r="D141" s="4" t="s">
        <v>4</v>
      </c>
      <c r="E141" s="4" t="s">
        <v>25</v>
      </c>
      <c r="F141" s="4" t="s">
        <v>85</v>
      </c>
    </row>
    <row r="142" spans="1:6" x14ac:dyDescent="0.3">
      <c r="A142" s="21"/>
      <c r="B142" s="21">
        <v>1</v>
      </c>
      <c r="C142" s="21">
        <v>2</v>
      </c>
      <c r="D142" s="21">
        <v>3</v>
      </c>
      <c r="E142" s="21">
        <v>4</v>
      </c>
      <c r="F142" s="21">
        <v>5</v>
      </c>
    </row>
    <row r="143" spans="1:6" x14ac:dyDescent="0.3">
      <c r="A143" s="6">
        <v>32</v>
      </c>
      <c r="B143" s="6" t="s">
        <v>48</v>
      </c>
      <c r="C143" s="7">
        <f>SUM($C$144:$C$145)</f>
        <v>15200</v>
      </c>
      <c r="D143" s="7">
        <f>SUM($D$144:$D$145)</f>
        <v>22521.98</v>
      </c>
      <c r="E143" s="7">
        <f>SUM($E$144:$E$145)</f>
        <v>1400</v>
      </c>
      <c r="F143" s="7">
        <f>SUM($E$143/$D$143*100)</f>
        <v>6.2161497346148078</v>
      </c>
    </row>
    <row r="144" spans="1:6" x14ac:dyDescent="0.3">
      <c r="A144" s="8">
        <v>3211</v>
      </c>
      <c r="B144" s="8" t="s">
        <v>49</v>
      </c>
      <c r="C144" s="13">
        <v>12000</v>
      </c>
      <c r="D144" s="13">
        <v>12000</v>
      </c>
      <c r="E144" s="13">
        <v>1400</v>
      </c>
      <c r="F144" s="14">
        <f>SUM($E$144/$D$144*100)</f>
        <v>11.666666666666666</v>
      </c>
    </row>
    <row r="145" spans="1:6" x14ac:dyDescent="0.3">
      <c r="A145" s="8">
        <v>3225</v>
      </c>
      <c r="B145" s="8" t="s">
        <v>116</v>
      </c>
      <c r="C145" s="13">
        <v>3200</v>
      </c>
      <c r="D145" s="13">
        <v>10521.98</v>
      </c>
      <c r="E145" s="13">
        <v>0</v>
      </c>
      <c r="F145" s="14">
        <f>SUM($E$145/$D$145*100)</f>
        <v>0</v>
      </c>
    </row>
    <row r="146" spans="1:6" ht="28.8" x14ac:dyDescent="0.3">
      <c r="A146" s="6">
        <v>42</v>
      </c>
      <c r="B146" s="10" t="s">
        <v>74</v>
      </c>
      <c r="C146" s="7">
        <f>SUM($C$147)</f>
        <v>0</v>
      </c>
      <c r="D146" s="7">
        <f>SUM($D$147)</f>
        <v>2000</v>
      </c>
      <c r="E146" s="7">
        <f>SUM($E$147)</f>
        <v>1555</v>
      </c>
      <c r="F146" s="7">
        <f>SUM($E$146/$D$146*100)</f>
        <v>77.75</v>
      </c>
    </row>
    <row r="147" spans="1:6" x14ac:dyDescent="0.3">
      <c r="A147" s="8">
        <v>4241</v>
      </c>
      <c r="B147" s="8" t="s">
        <v>78</v>
      </c>
      <c r="C147" s="13">
        <v>0</v>
      </c>
      <c r="D147" s="13">
        <v>2000</v>
      </c>
      <c r="E147" s="13">
        <v>1555</v>
      </c>
      <c r="F147" s="14">
        <f>SUM($E$147/$D$147*100)</f>
        <v>77.75</v>
      </c>
    </row>
    <row r="148" spans="1:6" x14ac:dyDescent="0.3">
      <c r="A148" s="8"/>
      <c r="B148" s="35" t="s">
        <v>104</v>
      </c>
      <c r="C148" s="36">
        <f>SUM($C$143+$C$146)</f>
        <v>15200</v>
      </c>
      <c r="D148" s="36">
        <f>SUM($D$143+$D$146)</f>
        <v>24521.98</v>
      </c>
      <c r="E148" s="36">
        <f>SUM($E$143+$E$146)</f>
        <v>2955</v>
      </c>
      <c r="F148" s="36">
        <f>SUM($E$148/$D$148*100)</f>
        <v>12.050413547356291</v>
      </c>
    </row>
  </sheetData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OPĆI DIO</vt:lpstr>
      <vt:lpstr>EKON.KLAS.OPĆI DIO</vt:lpstr>
      <vt:lpstr>IZVORI FINANC.POSEBNI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Renata Lusavec</cp:lastModifiedBy>
  <cp:lastPrinted>2022-07-07T07:36:01Z</cp:lastPrinted>
  <dcterms:created xsi:type="dcterms:W3CDTF">2022-06-08T13:22:14Z</dcterms:created>
  <dcterms:modified xsi:type="dcterms:W3CDTF">2022-07-07T07:36:11Z</dcterms:modified>
</cp:coreProperties>
</file>