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2023.GODINA\ZAVRŠNI RAČUN 2022\"/>
    </mc:Choice>
  </mc:AlternateContent>
  <xr:revisionPtr revIDLastSave="0" documentId="13_ncr:1_{667BE091-B020-42E8-8FF7-218B017895D1}" xr6:coauthVersionLast="47" xr6:coauthVersionMax="47" xr10:uidLastSave="{00000000-0000-0000-0000-000000000000}"/>
  <bookViews>
    <workbookView xWindow="-108" yWindow="-108" windowWidth="23256" windowHeight="12576" activeTab="2" xr2:uid="{707463BD-10C1-4F7E-B48F-11B94D9F1CD4}"/>
  </bookViews>
  <sheets>
    <sheet name="OPĆI DIO" sheetId="1" r:id="rId1"/>
    <sheet name="EKON.KLAS.OPĆI DIO" sheetId="2" r:id="rId2"/>
    <sheet name="IZVORI FINANC.POSEBNI DIO" sheetId="3" r:id="rId3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3" i="3" l="1"/>
  <c r="E203" i="3"/>
  <c r="D203" i="3"/>
  <c r="F199" i="3"/>
  <c r="E199" i="3"/>
  <c r="D199" i="3"/>
  <c r="C199" i="3"/>
  <c r="C203" i="3" s="1"/>
  <c r="F202" i="3"/>
  <c r="F201" i="3"/>
  <c r="F200" i="3"/>
  <c r="F198" i="3"/>
  <c r="F197" i="3"/>
  <c r="E196" i="3"/>
  <c r="D196" i="3"/>
  <c r="C196" i="3"/>
  <c r="E174" i="3"/>
  <c r="D174" i="3"/>
  <c r="C174" i="3"/>
  <c r="F190" i="3"/>
  <c r="E189" i="3"/>
  <c r="D189" i="3"/>
  <c r="F188" i="3"/>
  <c r="E187" i="3"/>
  <c r="D187" i="3"/>
  <c r="C187" i="3"/>
  <c r="F186" i="3"/>
  <c r="F185" i="3"/>
  <c r="F184" i="3"/>
  <c r="F183" i="3"/>
  <c r="F182" i="3"/>
  <c r="F181" i="3"/>
  <c r="F180" i="3"/>
  <c r="F179" i="3"/>
  <c r="F178" i="3"/>
  <c r="F177" i="3"/>
  <c r="F176" i="3"/>
  <c r="F175" i="3"/>
  <c r="E170" i="3"/>
  <c r="D170" i="3"/>
  <c r="F173" i="3"/>
  <c r="F172" i="3"/>
  <c r="F171" i="3"/>
  <c r="C189" i="3"/>
  <c r="C170" i="3"/>
  <c r="F164" i="3"/>
  <c r="F163" i="3"/>
  <c r="F162" i="3"/>
  <c r="E161" i="3"/>
  <c r="D161" i="3"/>
  <c r="C161" i="3"/>
  <c r="F160" i="3"/>
  <c r="F159" i="3"/>
  <c r="F158" i="3"/>
  <c r="E157" i="3"/>
  <c r="D157" i="3"/>
  <c r="C157" i="3"/>
  <c r="C135" i="3"/>
  <c r="F156" i="3"/>
  <c r="F155" i="3"/>
  <c r="F154" i="3"/>
  <c r="F153" i="3"/>
  <c r="F152" i="3"/>
  <c r="F151" i="3"/>
  <c r="F150" i="3"/>
  <c r="F149" i="3"/>
  <c r="F148" i="3"/>
  <c r="F147" i="3"/>
  <c r="F146" i="3"/>
  <c r="F145" i="3"/>
  <c r="F144" i="3"/>
  <c r="F143" i="3"/>
  <c r="F142" i="3"/>
  <c r="F141" i="3"/>
  <c r="F140" i="3"/>
  <c r="F139" i="3"/>
  <c r="F138" i="3"/>
  <c r="F137" i="3"/>
  <c r="F136" i="3"/>
  <c r="E135" i="3"/>
  <c r="D135" i="3"/>
  <c r="F66" i="3"/>
  <c r="F65" i="3"/>
  <c r="E64" i="3"/>
  <c r="E67" i="3" s="1"/>
  <c r="D64" i="3"/>
  <c r="D67" i="3" s="1"/>
  <c r="C64" i="3"/>
  <c r="C67" i="3" s="1"/>
  <c r="F58" i="3"/>
  <c r="E57" i="3"/>
  <c r="D57" i="3"/>
  <c r="D59" i="3" s="1"/>
  <c r="C57" i="3"/>
  <c r="C59" i="3" s="1"/>
  <c r="E49" i="3"/>
  <c r="E52" i="3" s="1"/>
  <c r="D49" i="3"/>
  <c r="D52" i="3" s="1"/>
  <c r="F51" i="3"/>
  <c r="F50" i="3"/>
  <c r="C49" i="3"/>
  <c r="C52" i="3" s="1"/>
  <c r="C73" i="3"/>
  <c r="D73" i="3"/>
  <c r="E73" i="3"/>
  <c r="F74" i="3"/>
  <c r="C41" i="3"/>
  <c r="D41" i="3"/>
  <c r="E41" i="3"/>
  <c r="F42" i="3"/>
  <c r="H65" i="2"/>
  <c r="H63" i="2"/>
  <c r="H64" i="2"/>
  <c r="H62" i="2"/>
  <c r="H61" i="2"/>
  <c r="E60" i="2"/>
  <c r="F124" i="3"/>
  <c r="F95" i="3"/>
  <c r="F93" i="3"/>
  <c r="F85" i="3"/>
  <c r="H71" i="2"/>
  <c r="H70" i="2"/>
  <c r="H69" i="2"/>
  <c r="H68" i="2"/>
  <c r="H67" i="2"/>
  <c r="F36" i="2"/>
  <c r="H59" i="2"/>
  <c r="H58" i="2"/>
  <c r="H57" i="2"/>
  <c r="H56" i="2"/>
  <c r="G57" i="2"/>
  <c r="H55" i="2"/>
  <c r="H54" i="2"/>
  <c r="H53" i="2"/>
  <c r="H52" i="2"/>
  <c r="H51" i="2"/>
  <c r="H50" i="2"/>
  <c r="H49" i="2"/>
  <c r="H48" i="2"/>
  <c r="H47" i="2"/>
  <c r="H46" i="2"/>
  <c r="G46" i="2"/>
  <c r="H45" i="2"/>
  <c r="H44" i="2"/>
  <c r="H43" i="2"/>
  <c r="H42" i="2"/>
  <c r="H41" i="2"/>
  <c r="G40" i="2"/>
  <c r="H40" i="2"/>
  <c r="H39" i="2"/>
  <c r="G39" i="2"/>
  <c r="G38" i="2"/>
  <c r="H38" i="2"/>
  <c r="H37" i="2"/>
  <c r="H35" i="2"/>
  <c r="H34" i="2"/>
  <c r="H33" i="2"/>
  <c r="F12" i="2"/>
  <c r="F98" i="3"/>
  <c r="E97" i="3"/>
  <c r="D97" i="3"/>
  <c r="C97" i="3"/>
  <c r="E36" i="2"/>
  <c r="F196" i="3" l="1"/>
  <c r="D191" i="3"/>
  <c r="F187" i="3"/>
  <c r="E191" i="3"/>
  <c r="C191" i="3"/>
  <c r="F189" i="3"/>
  <c r="F170" i="3"/>
  <c r="C165" i="3"/>
  <c r="E165" i="3"/>
  <c r="D165" i="3"/>
  <c r="F161" i="3"/>
  <c r="F157" i="3"/>
  <c r="F135" i="3"/>
  <c r="F57" i="3"/>
  <c r="F67" i="3"/>
  <c r="E59" i="3"/>
  <c r="F59" i="3" s="1"/>
  <c r="F64" i="3"/>
  <c r="F73" i="3"/>
  <c r="F52" i="3"/>
  <c r="F49" i="3"/>
  <c r="F41" i="3"/>
  <c r="F97" i="3"/>
  <c r="H16" i="2"/>
  <c r="G16" i="2"/>
  <c r="E12" i="2"/>
  <c r="D12" i="2"/>
  <c r="C12" i="2"/>
  <c r="F191" i="3" l="1"/>
  <c r="F165" i="3"/>
  <c r="E128" i="3"/>
  <c r="D128" i="3"/>
  <c r="C128" i="3"/>
  <c r="E77" i="3"/>
  <c r="D77" i="3"/>
  <c r="C77" i="3"/>
  <c r="F79" i="3"/>
  <c r="F78" i="3"/>
  <c r="D36" i="2"/>
  <c r="G65" i="2"/>
  <c r="F64" i="2"/>
  <c r="G64" i="2" s="1"/>
  <c r="E64" i="2"/>
  <c r="D64" i="2"/>
  <c r="C64" i="2"/>
  <c r="C36" i="2"/>
  <c r="B11" i="1"/>
  <c r="C8" i="1"/>
  <c r="F212" i="3"/>
  <c r="E211" i="3"/>
  <c r="D211" i="3"/>
  <c r="C211" i="3"/>
  <c r="F210" i="3"/>
  <c r="F209" i="3"/>
  <c r="E208" i="3"/>
  <c r="D208" i="3"/>
  <c r="C208" i="3"/>
  <c r="F129" i="3"/>
  <c r="F127" i="3"/>
  <c r="F126" i="3"/>
  <c r="F125" i="3"/>
  <c r="E123" i="3"/>
  <c r="D123" i="3"/>
  <c r="C123" i="3"/>
  <c r="F122" i="3"/>
  <c r="F121" i="3"/>
  <c r="F120" i="3"/>
  <c r="E119" i="3"/>
  <c r="D119" i="3"/>
  <c r="C119" i="3"/>
  <c r="F76" i="3"/>
  <c r="F75" i="3"/>
  <c r="F113" i="3"/>
  <c r="F112" i="3"/>
  <c r="F111" i="3"/>
  <c r="F110" i="3"/>
  <c r="F109" i="3"/>
  <c r="F108" i="3"/>
  <c r="F107" i="3"/>
  <c r="F106" i="3"/>
  <c r="F105" i="3"/>
  <c r="E104" i="3"/>
  <c r="D104" i="3"/>
  <c r="D114" i="3" s="1"/>
  <c r="C104" i="3"/>
  <c r="C114" i="3" s="1"/>
  <c r="F96" i="3"/>
  <c r="F94" i="3"/>
  <c r="F92" i="3"/>
  <c r="E91" i="3"/>
  <c r="E99" i="3" s="1"/>
  <c r="D91" i="3"/>
  <c r="D99" i="3" s="1"/>
  <c r="C91" i="3"/>
  <c r="C99" i="3" s="1"/>
  <c r="F84" i="3"/>
  <c r="F83" i="3"/>
  <c r="F82" i="3"/>
  <c r="F81" i="3"/>
  <c r="F80" i="3"/>
  <c r="E34" i="3"/>
  <c r="D34" i="3"/>
  <c r="D36" i="3" s="1"/>
  <c r="C34" i="3"/>
  <c r="C36" i="3" s="1"/>
  <c r="F43" i="3"/>
  <c r="E44" i="3"/>
  <c r="D44" i="3"/>
  <c r="C44" i="3"/>
  <c r="F35" i="3"/>
  <c r="F28" i="3"/>
  <c r="E27" i="3"/>
  <c r="E29" i="3" s="1"/>
  <c r="D27" i="3"/>
  <c r="D29" i="3" s="1"/>
  <c r="C27" i="3"/>
  <c r="C29" i="3" s="1"/>
  <c r="F21" i="3"/>
  <c r="F20" i="3"/>
  <c r="F18" i="3"/>
  <c r="E19" i="3"/>
  <c r="D19" i="3"/>
  <c r="C19" i="3"/>
  <c r="E17" i="3"/>
  <c r="D17" i="3"/>
  <c r="C17" i="3"/>
  <c r="H13" i="2"/>
  <c r="G13" i="2"/>
  <c r="H25" i="2"/>
  <c r="G25" i="2"/>
  <c r="F21" i="2"/>
  <c r="E21" i="2"/>
  <c r="D21" i="2"/>
  <c r="C21" i="2"/>
  <c r="F11" i="3"/>
  <c r="F10" i="3"/>
  <c r="E9" i="3"/>
  <c r="D9" i="3"/>
  <c r="D12" i="3" s="1"/>
  <c r="C9" i="3"/>
  <c r="C12" i="3" s="1"/>
  <c r="G71" i="2"/>
  <c r="G70" i="2"/>
  <c r="G69" i="2"/>
  <c r="G68" i="2"/>
  <c r="G67" i="2"/>
  <c r="F66" i="2"/>
  <c r="E66" i="2"/>
  <c r="D66" i="2"/>
  <c r="C66" i="2"/>
  <c r="G63" i="2"/>
  <c r="G62" i="2"/>
  <c r="G61" i="2"/>
  <c r="F60" i="2"/>
  <c r="D60" i="2"/>
  <c r="C60" i="2"/>
  <c r="G59" i="2"/>
  <c r="G58" i="2"/>
  <c r="G56" i="2"/>
  <c r="G55" i="2"/>
  <c r="G54" i="2"/>
  <c r="G53" i="2"/>
  <c r="G52" i="2"/>
  <c r="G51" i="2"/>
  <c r="G50" i="2"/>
  <c r="G49" i="2"/>
  <c r="G48" i="2"/>
  <c r="G47" i="2"/>
  <c r="G45" i="2"/>
  <c r="G44" i="2"/>
  <c r="G43" i="2"/>
  <c r="G42" i="2"/>
  <c r="G41" i="2"/>
  <c r="G37" i="2"/>
  <c r="H36" i="2"/>
  <c r="G35" i="2"/>
  <c r="G34" i="2"/>
  <c r="G33" i="2"/>
  <c r="F32" i="2"/>
  <c r="E32" i="2"/>
  <c r="D32" i="2"/>
  <c r="C32" i="2"/>
  <c r="H22" i="2"/>
  <c r="G22" i="2"/>
  <c r="H20" i="2"/>
  <c r="G20" i="2"/>
  <c r="F19" i="2"/>
  <c r="E19" i="2"/>
  <c r="D19" i="2"/>
  <c r="C19" i="2"/>
  <c r="H18" i="2"/>
  <c r="G18" i="2"/>
  <c r="F17" i="2"/>
  <c r="E17" i="2"/>
  <c r="D17" i="2"/>
  <c r="C17" i="2"/>
  <c r="H15" i="2"/>
  <c r="G15" i="2"/>
  <c r="H11" i="2"/>
  <c r="G11" i="2"/>
  <c r="H10" i="2"/>
  <c r="G10" i="2"/>
  <c r="F9" i="2"/>
  <c r="E9" i="2"/>
  <c r="D9" i="2"/>
  <c r="C9" i="2"/>
  <c r="E21" i="1"/>
  <c r="D21" i="1"/>
  <c r="C21" i="1"/>
  <c r="B21" i="1"/>
  <c r="E11" i="1"/>
  <c r="D11" i="1"/>
  <c r="C11" i="1"/>
  <c r="E8" i="1"/>
  <c r="D8" i="1"/>
  <c r="B8" i="1"/>
  <c r="F174" i="3" l="1"/>
  <c r="C130" i="3"/>
  <c r="D130" i="3"/>
  <c r="E130" i="3"/>
  <c r="C14" i="1"/>
  <c r="C23" i="1" s="1"/>
  <c r="B14" i="1"/>
  <c r="B23" i="1" s="1"/>
  <c r="H66" i="2"/>
  <c r="H60" i="2"/>
  <c r="H32" i="2"/>
  <c r="E14" i="1"/>
  <c r="E23" i="1" s="1"/>
  <c r="F211" i="3"/>
  <c r="D213" i="3"/>
  <c r="F72" i="2"/>
  <c r="F119" i="3"/>
  <c r="D86" i="3"/>
  <c r="E86" i="3"/>
  <c r="E213" i="3"/>
  <c r="F123" i="3"/>
  <c r="C213" i="3"/>
  <c r="F128" i="3"/>
  <c r="F208" i="3"/>
  <c r="C86" i="3"/>
  <c r="D72" i="2"/>
  <c r="E72" i="2"/>
  <c r="C72" i="2"/>
  <c r="D14" i="1"/>
  <c r="D23" i="1" s="1"/>
  <c r="F104" i="3"/>
  <c r="F91" i="3"/>
  <c r="F77" i="3"/>
  <c r="E114" i="3"/>
  <c r="F114" i="3" s="1"/>
  <c r="F99" i="3"/>
  <c r="F17" i="3"/>
  <c r="F19" i="3"/>
  <c r="F44" i="3"/>
  <c r="D22" i="3"/>
  <c r="C22" i="3"/>
  <c r="E22" i="3"/>
  <c r="F34" i="3"/>
  <c r="F29" i="3"/>
  <c r="F27" i="3"/>
  <c r="E36" i="3"/>
  <c r="F36" i="3" s="1"/>
  <c r="C26" i="2"/>
  <c r="G60" i="2"/>
  <c r="G66" i="2"/>
  <c r="G32" i="2"/>
  <c r="F9" i="3"/>
  <c r="E12" i="3"/>
  <c r="F12" i="3" s="1"/>
  <c r="D26" i="2"/>
  <c r="H17" i="2"/>
  <c r="H21" i="2"/>
  <c r="E26" i="2"/>
  <c r="H9" i="2"/>
  <c r="H19" i="2"/>
  <c r="G36" i="2"/>
  <c r="F26" i="2"/>
  <c r="G9" i="2"/>
  <c r="G17" i="2"/>
  <c r="G19" i="2"/>
  <c r="G21" i="2"/>
  <c r="G12" i="2"/>
  <c r="H12" i="2"/>
  <c r="F130" i="3" l="1"/>
  <c r="H72" i="2"/>
  <c r="F213" i="3"/>
  <c r="F86" i="3"/>
  <c r="G72" i="2"/>
  <c r="F22" i="3"/>
  <c r="H26" i="2"/>
  <c r="G26" i="2"/>
</calcChain>
</file>

<file path=xl/sharedStrings.xml><?xml version="1.0" encoding="utf-8"?>
<sst xmlns="http://schemas.openxmlformats.org/spreadsheetml/2006/main" count="386" uniqueCount="140">
  <si>
    <t>IZVJEŠTAJ O IZVRŠENJU FINANCIJSKOG PLANA OSNOVNE ŠKOLE "GRIGOR VITEZ" SVETI IVAN ŽABNO ZA 2022.GODINU</t>
  </si>
  <si>
    <t>PRIHODI/RASHODI TEKUĆA GODINA</t>
  </si>
  <si>
    <t>IZVRŠENJE 2021.</t>
  </si>
  <si>
    <t>IZVORNI PLAN 2022.</t>
  </si>
  <si>
    <t>TEKUĆI PLAN 2022.</t>
  </si>
  <si>
    <t>IZVRŠENJE 2022.</t>
  </si>
  <si>
    <t>PRIHODI UKUPNO</t>
  </si>
  <si>
    <t>PRIHODI POSLOVANJA</t>
  </si>
  <si>
    <t>PRIHODI OD PRODAJE NEFINANCIJSKE IMOVINE</t>
  </si>
  <si>
    <t>RASHODI UKUPNO</t>
  </si>
  <si>
    <t>RASHODI POSLOVANJA</t>
  </si>
  <si>
    <t>RASHODI ZA NEFINANCIJSKU IMOVINU</t>
  </si>
  <si>
    <t>RAZLIKA-VIŠAK/MANJAK</t>
  </si>
  <si>
    <t>UKUPAN DONOS VIŠKA/MANJKA IZ PRETHODNH GODINA</t>
  </si>
  <si>
    <t>DONOS/ODNOS</t>
  </si>
  <si>
    <t>VIŠAK/MANJAK IZ PRETHODNIH GODINA KOJI ĆE SE POKRITI/RASPOREDITI</t>
  </si>
  <si>
    <t>RAČUN FINANCIRANJA</t>
  </si>
  <si>
    <t>PRIMICI OD NEFINANCIJSKE IMOVINE I ZADUŽIVANJA</t>
  </si>
  <si>
    <t>IZDACI ZA FINANCIJSKU IMOVINU I OTPLATE ZAJMOVA</t>
  </si>
  <si>
    <t>NETO FINANCIRANJE</t>
  </si>
  <si>
    <t>VIŠAK/MANJAK +DONOS+ODNOS+NETO FINANCIRANJE</t>
  </si>
  <si>
    <t>RAČUN PRIHODA/PRIMITKA</t>
  </si>
  <si>
    <t>NAZIV RAČUNA</t>
  </si>
  <si>
    <t>OSTVARENJE/IZVRŠENJE 2021.</t>
  </si>
  <si>
    <t>OSTVARENJE/IZVRŠENJE 2022.</t>
  </si>
  <si>
    <t>INDEKS 5/2*100</t>
  </si>
  <si>
    <t>INDEKS 5/4*100</t>
  </si>
  <si>
    <t>IZVJEŠTAJ O IZVRŠENJU FINANCIJSOG PLANA ZA 2022. GODINU PO EKONOMSKOJ KLASIFIKACIJI</t>
  </si>
  <si>
    <t>PRIHODI I PRIMICI</t>
  </si>
  <si>
    <t xml:space="preserve">        OPĆI DIO</t>
  </si>
  <si>
    <t>PRIHODI IZ NADLEŽNOG PRORAČUNA</t>
  </si>
  <si>
    <t>Prihodi iz nadležnog proračuna za financiranje rashoda poslovanja</t>
  </si>
  <si>
    <t>Prihodi iz nadležnog proračuna za financiranje rashoda za nabavu nefinancijske imovine</t>
  </si>
  <si>
    <t>PRIHODI OD PRODAJE PROIZVODA I ROBA TE PRUŽENIH USLUGA</t>
  </si>
  <si>
    <t>PRIHODI PO POSEBNIM PROPISIMA</t>
  </si>
  <si>
    <t>Sufinanciranje cijene usluga</t>
  </si>
  <si>
    <t>PRIHODI OD IMOVINE</t>
  </si>
  <si>
    <t>Kamate na oročena sredstva i depozite po viđenju</t>
  </si>
  <si>
    <t>POMOĆI IZ INOZEMSTVA I SUBJEKATA UNUTAR OPĆEG PRORAČUNA</t>
  </si>
  <si>
    <t>Tekuće pomoći proračunskim korisnicima iz proračuna koji im nije nadležan</t>
  </si>
  <si>
    <t>UKUPNO PRIHODI</t>
  </si>
  <si>
    <t>RASHODI I IZDACI</t>
  </si>
  <si>
    <t>RAČUN RASHODA/IZDATKA</t>
  </si>
  <si>
    <t>RASHODI ZA ZAPOSLENE</t>
  </si>
  <si>
    <t>Plaće za redovan rad</t>
  </si>
  <si>
    <t>Ostali rashodi za zaposlene</t>
  </si>
  <si>
    <t>Doprinos za zdravstveno osiguranje</t>
  </si>
  <si>
    <t>MATERIJALNI RASHODI</t>
  </si>
  <si>
    <t>Službena putovanja</t>
  </si>
  <si>
    <t>Naknade za prijevoz</t>
  </si>
  <si>
    <t>Uredski materijal i ostali materijalni rashodi</t>
  </si>
  <si>
    <t>Materijal i sirovine</t>
  </si>
  <si>
    <t>Energija</t>
  </si>
  <si>
    <t>Materijal i dijelovi za tekuće i investicijsko održavanje</t>
  </si>
  <si>
    <t>Sitni inventar i auto gume</t>
  </si>
  <si>
    <t>Usluge telefona, pošte i prijevoza</t>
  </si>
  <si>
    <t>Usluge tekućeg i investicijskog održavanja</t>
  </si>
  <si>
    <t>Usluge promidžbe i informiranja</t>
  </si>
  <si>
    <t>Komunalne usluge</t>
  </si>
  <si>
    <t>Zdravstvene usluge</t>
  </si>
  <si>
    <t>Intelektualne i osobne usluge</t>
  </si>
  <si>
    <t>Računalne usluge</t>
  </si>
  <si>
    <t>Ostale usluge</t>
  </si>
  <si>
    <t>Premije osiguranja</t>
  </si>
  <si>
    <t>Reprezentacija</t>
  </si>
  <si>
    <t>Pristojbe i naknade</t>
  </si>
  <si>
    <t>Ostali nespomenuti rashodi poslovanja</t>
  </si>
  <si>
    <t xml:space="preserve">          OPĆI DIO</t>
  </si>
  <si>
    <t xml:space="preserve">          OŠ GRIGOR VITEZ SVETI IVAN ŽABNO</t>
  </si>
  <si>
    <t>FINANCIJSKI RASHODI</t>
  </si>
  <si>
    <t>Bankarske usluge i usluge platnog prometa</t>
  </si>
  <si>
    <t>Zatezne kamate</t>
  </si>
  <si>
    <t>Ostali financijski rashodi</t>
  </si>
  <si>
    <t>RASHODI ZA NABAVU PROIZVEDENE DUGOTRAJNE IMOVINE</t>
  </si>
  <si>
    <t>Uredska oprema i namještaj</t>
  </si>
  <si>
    <t>Komunikacijska oprema</t>
  </si>
  <si>
    <t>Sportska i glazbena oprema</t>
  </si>
  <si>
    <t>Knjige</t>
  </si>
  <si>
    <t>Ostala oprema</t>
  </si>
  <si>
    <t xml:space="preserve">   POSEBNI DIO</t>
  </si>
  <si>
    <t>UKUPNO IZVOR FINANCIRANJA OPĆI PRIHODI   I PRIMICI</t>
  </si>
  <si>
    <t>UKUPNO IZVOR FINANCIRANJA VLASTITI PRIHODI</t>
  </si>
  <si>
    <t>INDEKS 4/3*100</t>
  </si>
  <si>
    <t xml:space="preserve">                                    IZVJEŠTAJ O IZVRŠENJU FINANCIJSKOG PLANA ZA 2022.GODINU</t>
  </si>
  <si>
    <t xml:space="preserve">                                       PO PROGRAMSKOJ, EKONOMSKOJ I IZVORIMA FINANCIRANJA</t>
  </si>
  <si>
    <t>Tekući prijenosi između proračunskih korisnika temeljem prijenosa EU sredstava</t>
  </si>
  <si>
    <t>Prihodi od pruženih usluga</t>
  </si>
  <si>
    <t>Prihodi od prodaje prizvoda i robe</t>
  </si>
  <si>
    <t>Prihodi od prodaje proizvoda i roba</t>
  </si>
  <si>
    <t>Ostali nespomenuti prihodi</t>
  </si>
  <si>
    <t>UKUPNO IZVOR FINANCIRANJA PRIHODI ZA POSEBNE NAMJENE</t>
  </si>
  <si>
    <t>PRIHODI IZ INOZEMSTVA I UNUTAR OPĆEG PRORAČUNA</t>
  </si>
  <si>
    <t>UKUPNO IZVOR FINANCIRANJA POMOĆI</t>
  </si>
  <si>
    <t>PRIHODI OD PRODAJE PROIZVODA I ROBE TE PRUŽENIH USLUGA I PRIHODI OD DONACIJA</t>
  </si>
  <si>
    <t>Tekuće donacije</t>
  </si>
  <si>
    <t>Kapitalne donacije</t>
  </si>
  <si>
    <t>UKUPNO IZVOR FINANCIRANJA DONACIJE</t>
  </si>
  <si>
    <t>Osobne i ostale intelektualne usluge</t>
  </si>
  <si>
    <t>UKUPNO IZVOR FINANCIRANJA OPĆI PRIHODI I PRIMICI</t>
  </si>
  <si>
    <t>Stručno usavršavanje zaposlenika</t>
  </si>
  <si>
    <t>Službena, radna i zaštitna odjeća i obuća</t>
  </si>
  <si>
    <t>Zdravstvene i veterinarske usluge</t>
  </si>
  <si>
    <t>Ostale naknade troškova zaposlenima</t>
  </si>
  <si>
    <t>Službena,radna i zaštitna odjeća i obuća</t>
  </si>
  <si>
    <t>Ostale nespomenute usluge</t>
  </si>
  <si>
    <t>Tuzemne članarine</t>
  </si>
  <si>
    <t>Ostali nespomenuti financijski rashodi</t>
  </si>
  <si>
    <t>Naknade građanima i kućanstvima u naravi</t>
  </si>
  <si>
    <t>Sitni inventar</t>
  </si>
  <si>
    <t>Tekući prijenosi između proračunskij korisnika istog proračuna</t>
  </si>
  <si>
    <t>Tekuće donacije od ostali subjekata izvan općeg proračuna</t>
  </si>
  <si>
    <t>NAKNADE GRAĐANIMA I DRUGE NAKANDE</t>
  </si>
  <si>
    <t>UKUPNO RASHODI</t>
  </si>
  <si>
    <t>Kapitalne pomoći proračunskim korisnicima iz proračuna koji im nije nadležan</t>
  </si>
  <si>
    <t>Uredski materijal i ostali materijalni rahodi</t>
  </si>
  <si>
    <t>Izvor financiranja 1.1. Prihodi od poreza za redovnu djelatnost</t>
  </si>
  <si>
    <t>Izvor financiranja: 3.1. Vlastiti prihodi</t>
  </si>
  <si>
    <t>Izvor financiranja 3.1. Vlastiti prihodi</t>
  </si>
  <si>
    <t>Izvor financiranja: 4.5.Ostali nespomenuti prihodi proračunski korisnici</t>
  </si>
  <si>
    <t>Izvor 5.3. Pomoći od ostalih subjekata unutar opće države</t>
  </si>
  <si>
    <t>Izvor financiranja 5.4. Pomoć izravnanja decentralizirane funkcije</t>
  </si>
  <si>
    <t>Izvor financiranja 5.5. Pomoći-proračunski korisnici</t>
  </si>
  <si>
    <t>POMOĆI OD SUBJEKTA UNUTAR OPĆEG PRORAČUNA</t>
  </si>
  <si>
    <t>Izvor financiranja 5.6. Pomoći iz proračuna-EU županija</t>
  </si>
  <si>
    <t>Tekući prijenosi između proračunskih korisnika istog proračuna temeljem prijenosa EU sredstava</t>
  </si>
  <si>
    <t>Izvor financiranja 6.3. Donacije</t>
  </si>
  <si>
    <t>Izvor financiranja: 5.3. Pomoći od ostalih subjekata unutar opće države</t>
  </si>
  <si>
    <t>Izvor financiranja: 5.4. Pomoći izravnanja za decentralizirane funkcije</t>
  </si>
  <si>
    <t>Izvor financiranja: 5.5. Pomoći-proračunski korisnici</t>
  </si>
  <si>
    <t>Sitni inventar i autogume</t>
  </si>
  <si>
    <t>NAKNADE GRAĐANIMA I KUĆANSTVIMA NA TEMELJU OSIGURANJA I DRUGE NAKNADE</t>
  </si>
  <si>
    <t>Izvor financiranja: 5.6. Pomoći iz proračuna-EU županija</t>
  </si>
  <si>
    <t>Izvor financiranja: 6.3. Donacije</t>
  </si>
  <si>
    <t>KLASA: 400-04/23-01/01</t>
  </si>
  <si>
    <t>Sveti Ivan Žabno, 24.01.2023.</t>
  </si>
  <si>
    <t>URBROJ: 2137-46-23-02</t>
  </si>
  <si>
    <t>URBROJ: 2137-46-23-03</t>
  </si>
  <si>
    <t>Ravnatelj:</t>
  </si>
  <si>
    <t>Tomislav Hanžeković,prof.</t>
  </si>
  <si>
    <t>URBROJ: 2137-46-23-01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</si>
</sst>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8"/>
      <color theme="0"/>
      <name val="Calibri"/>
      <family val="2"/>
      <charset val="238"/>
      <scheme val="minor"/>
    </font>
    <font>
      <b/>
      <sz val="11"/>
      <color rgb="FF002060"/>
      <name val="Calibri"/>
      <family val="2"/>
      <charset val="238"/>
      <scheme val="minor"/>
    </font>
    <font>
      <b/>
      <sz val="11"/>
      <color rgb="FF0070C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/>
    <xf numFmtId="0" fontId="1" fillId="0" borderId="1" xfId="0" applyFont="1" applyBorder="1"/>
    <xf numFmtId="4" fontId="1" fillId="0" borderId="1" xfId="0" applyNumberFormat="1" applyFont="1" applyBorder="1"/>
    <xf numFmtId="0" fontId="0" fillId="0" borderId="1" xfId="0" applyBorder="1"/>
    <xf numFmtId="0" fontId="0" fillId="0" borderId="1" xfId="0" applyBorder="1" applyAlignment="1">
      <alignment wrapText="1"/>
    </xf>
    <xf numFmtId="0" fontId="1" fillId="0" borderId="1" xfId="0" applyFont="1" applyBorder="1" applyAlignment="1">
      <alignment wrapText="1"/>
    </xf>
    <xf numFmtId="4" fontId="0" fillId="0" borderId="0" xfId="0" applyNumberFormat="1"/>
    <xf numFmtId="0" fontId="3" fillId="3" borderId="1" xfId="0" applyFont="1" applyFill="1" applyBorder="1"/>
    <xf numFmtId="4" fontId="0" fillId="0" borderId="1" xfId="0" applyNumberFormat="1" applyBorder="1"/>
    <xf numFmtId="4" fontId="0" fillId="0" borderId="1" xfId="0" applyNumberFormat="1" applyFont="1" applyBorder="1"/>
    <xf numFmtId="0" fontId="4" fillId="3" borderId="1" xfId="0" applyFont="1" applyFill="1" applyBorder="1" applyAlignment="1">
      <alignment wrapText="1"/>
    </xf>
    <xf numFmtId="0" fontId="4" fillId="3" borderId="1" xfId="0" applyFont="1" applyFill="1" applyBorder="1"/>
    <xf numFmtId="0" fontId="0" fillId="0" borderId="1" xfId="0" applyFont="1" applyBorder="1"/>
    <xf numFmtId="2" fontId="1" fillId="0" borderId="1" xfId="0" applyNumberFormat="1" applyFont="1" applyBorder="1"/>
    <xf numFmtId="2" fontId="0" fillId="0" borderId="1" xfId="0" applyNumberFormat="1" applyBorder="1"/>
    <xf numFmtId="0" fontId="5" fillId="3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wrapText="1"/>
    </xf>
    <xf numFmtId="0" fontId="6" fillId="0" borderId="1" xfId="0" applyFont="1" applyBorder="1" applyAlignment="1">
      <alignment wrapText="1"/>
    </xf>
    <xf numFmtId="4" fontId="1" fillId="0" borderId="1" xfId="0" applyNumberFormat="1" applyFont="1" applyBorder="1" applyAlignment="1">
      <alignment wrapText="1"/>
    </xf>
    <xf numFmtId="4" fontId="0" fillId="0" borderId="1" xfId="0" applyNumberFormat="1" applyBorder="1" applyAlignment="1">
      <alignment wrapText="1"/>
    </xf>
    <xf numFmtId="4" fontId="6" fillId="0" borderId="1" xfId="0" applyNumberFormat="1" applyFont="1" applyBorder="1" applyAlignment="1">
      <alignment wrapText="1"/>
    </xf>
    <xf numFmtId="0" fontId="0" fillId="0" borderId="1" xfId="0" applyFont="1" applyBorder="1" applyAlignment="1">
      <alignment wrapText="1"/>
    </xf>
    <xf numFmtId="0" fontId="7" fillId="0" borderId="0" xfId="0" applyFont="1"/>
    <xf numFmtId="0" fontId="7" fillId="0" borderId="0" xfId="0" applyFont="1" applyAlignment="1">
      <alignment wrapText="1"/>
    </xf>
    <xf numFmtId="4" fontId="0" fillId="0" borderId="1" xfId="0" applyNumberFormat="1" applyFont="1" applyBorder="1" applyAlignment="1">
      <alignment wrapText="1"/>
    </xf>
    <xf numFmtId="0" fontId="1" fillId="0" borderId="0" xfId="0" applyFont="1" applyAlignment="1">
      <alignment wrapText="1"/>
    </xf>
    <xf numFmtId="4" fontId="9" fillId="4" borderId="1" xfId="0" applyNumberFormat="1" applyFont="1" applyFill="1" applyBorder="1" applyAlignment="1">
      <alignment horizontal="right" wrapText="1"/>
    </xf>
    <xf numFmtId="0" fontId="6" fillId="0" borderId="1" xfId="0" applyFont="1" applyBorder="1"/>
    <xf numFmtId="4" fontId="6" fillId="0" borderId="1" xfId="0" applyNumberFormat="1" applyFont="1" applyBorder="1"/>
    <xf numFmtId="0" fontId="7" fillId="0" borderId="0" xfId="0" applyFont="1" applyFill="1" applyBorder="1" applyAlignment="1">
      <alignment wrapText="1"/>
    </xf>
    <xf numFmtId="0" fontId="7" fillId="0" borderId="1" xfId="0" applyFont="1" applyBorder="1"/>
    <xf numFmtId="0" fontId="7" fillId="0" borderId="1" xfId="0" applyFont="1" applyBorder="1" applyAlignment="1">
      <alignment wrapText="1"/>
    </xf>
    <xf numFmtId="4" fontId="7" fillId="0" borderId="1" xfId="0" applyNumberFormat="1" applyFont="1" applyBorder="1"/>
    <xf numFmtId="0" fontId="7" fillId="0" borderId="1" xfId="0" applyFont="1" applyFill="1" applyBorder="1" applyAlignment="1">
      <alignment wrapText="1"/>
    </xf>
    <xf numFmtId="4" fontId="8" fillId="4" borderId="1" xfId="0" applyNumberFormat="1" applyFont="1" applyFill="1" applyBorder="1" applyAlignment="1">
      <alignment horizontal="right" wrapText="1"/>
    </xf>
    <xf numFmtId="4" fontId="8" fillId="4" borderId="1" xfId="0" applyNumberFormat="1" applyFont="1" applyFill="1" applyBorder="1" applyAlignment="1">
      <alignment wrapText="1"/>
    </xf>
    <xf numFmtId="0" fontId="1" fillId="0" borderId="0" xfId="0" applyFont="1" applyAlignment="1">
      <alignment horizontal="center"/>
    </xf>
    <xf numFmtId="4" fontId="0" fillId="0" borderId="1" xfId="0" applyNumberFormat="1" applyFont="1" applyBorder="1" applyAlignment="1">
      <alignment horizontal="right" wrapText="1"/>
    </xf>
    <xf numFmtId="4" fontId="0" fillId="0" borderId="1" xfId="0" applyNumberFormat="1" applyBorder="1" applyAlignment="1">
      <alignment horizontal="right" wrapText="1"/>
    </xf>
    <xf numFmtId="4" fontId="1" fillId="0" borderId="1" xfId="0" applyNumberFormat="1" applyFont="1" applyBorder="1" applyAlignment="1">
      <alignment horizontal="right" wrapText="1"/>
    </xf>
    <xf numFmtId="4" fontId="6" fillId="0" borderId="1" xfId="0" applyNumberFormat="1" applyFont="1" applyBorder="1" applyAlignment="1">
      <alignment horizontal="right" wrapText="1"/>
    </xf>
    <xf numFmtId="0" fontId="6" fillId="0" borderId="0" xfId="0" applyFont="1" applyBorder="1" applyAlignment="1">
      <alignment wrapText="1"/>
    </xf>
    <xf numFmtId="4" fontId="6" fillId="0" borderId="0" xfId="0" applyNumberFormat="1" applyFont="1" applyBorder="1" applyAlignment="1">
      <alignment wrapText="1"/>
    </xf>
    <xf numFmtId="0" fontId="6" fillId="0" borderId="0" xfId="0" applyFont="1" applyBorder="1"/>
    <xf numFmtId="4" fontId="6" fillId="0" borderId="0" xfId="0" applyNumberFormat="1" applyFont="1" applyBorder="1"/>
    <xf numFmtId="0" fontId="10" fillId="0" borderId="0" xfId="0" applyFont="1" applyAlignment="1">
      <alignment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E2D950-71FD-4971-87EE-E583538EA1B7}">
  <dimension ref="A1:F28"/>
  <sheetViews>
    <sheetView topLeftCell="A14" zoomScaleNormal="100" workbookViewId="0">
      <selection activeCell="C26" sqref="C26"/>
    </sheetView>
  </sheetViews>
  <sheetFormatPr defaultRowHeight="14.4" x14ac:dyDescent="0.3"/>
  <cols>
    <col min="1" max="1" width="27.77734375" customWidth="1"/>
    <col min="2" max="2" width="17.5546875" customWidth="1"/>
    <col min="3" max="3" width="18.109375" customWidth="1"/>
    <col min="4" max="4" width="18" customWidth="1"/>
    <col min="5" max="5" width="18.21875" customWidth="1"/>
  </cols>
  <sheetData>
    <row r="1" spans="1:6" x14ac:dyDescent="0.3">
      <c r="A1" s="2" t="s">
        <v>0</v>
      </c>
      <c r="B1" s="2"/>
      <c r="C1" s="2"/>
      <c r="D1" s="2"/>
      <c r="E1" s="2"/>
      <c r="F1" s="2"/>
    </row>
    <row r="2" spans="1:6" x14ac:dyDescent="0.3">
      <c r="A2" s="2"/>
      <c r="B2" s="2"/>
      <c r="C2" s="2"/>
      <c r="D2" s="2"/>
      <c r="E2" s="2"/>
      <c r="F2" s="2"/>
    </row>
    <row r="3" spans="1:6" x14ac:dyDescent="0.3">
      <c r="A3" s="2"/>
      <c r="B3" s="2"/>
      <c r="C3" s="2"/>
      <c r="D3" s="2"/>
      <c r="E3" s="2"/>
      <c r="F3" s="2"/>
    </row>
    <row r="4" spans="1:6" x14ac:dyDescent="0.3">
      <c r="A4" s="2"/>
      <c r="B4" s="2"/>
      <c r="C4" s="2"/>
      <c r="D4" s="2"/>
      <c r="E4" s="2"/>
      <c r="F4" s="2"/>
    </row>
    <row r="5" spans="1:6" x14ac:dyDescent="0.3">
      <c r="A5" s="2"/>
      <c r="B5" s="2"/>
      <c r="C5" s="2" t="s">
        <v>67</v>
      </c>
      <c r="D5" s="2"/>
      <c r="E5" s="2"/>
      <c r="F5" s="2"/>
    </row>
    <row r="7" spans="1:6" ht="28.8" x14ac:dyDescent="0.3">
      <c r="A7" s="4" t="s">
        <v>1</v>
      </c>
      <c r="B7" s="5" t="s">
        <v>2</v>
      </c>
      <c r="C7" s="5" t="s">
        <v>3</v>
      </c>
      <c r="D7" s="5" t="s">
        <v>4</v>
      </c>
      <c r="E7" s="5" t="s">
        <v>5</v>
      </c>
    </row>
    <row r="8" spans="1:6" x14ac:dyDescent="0.3">
      <c r="A8" s="6" t="s">
        <v>6</v>
      </c>
      <c r="B8" s="7">
        <f>SUM($B$9+$B$10)</f>
        <v>8954406.7400000002</v>
      </c>
      <c r="C8" s="7">
        <f>SUM($C$9+$C$10)</f>
        <v>9191561</v>
      </c>
      <c r="D8" s="7">
        <f>SUM($D$9+$D$10)</f>
        <v>10228124.23</v>
      </c>
      <c r="E8" s="7">
        <f>SUM($E$9+$E$10)</f>
        <v>9731368.4600000009</v>
      </c>
    </row>
    <row r="9" spans="1:6" x14ac:dyDescent="0.3">
      <c r="A9" s="8" t="s">
        <v>7</v>
      </c>
      <c r="B9" s="13">
        <v>8954406.7400000002</v>
      </c>
      <c r="C9" s="13">
        <v>9191561</v>
      </c>
      <c r="D9" s="13">
        <v>10228124.23</v>
      </c>
      <c r="E9" s="13">
        <v>9731368.4600000009</v>
      </c>
    </row>
    <row r="10" spans="1:6" ht="43.2" x14ac:dyDescent="0.3">
      <c r="A10" s="9" t="s">
        <v>8</v>
      </c>
      <c r="B10" s="13">
        <v>0</v>
      </c>
      <c r="C10" s="13">
        <v>0</v>
      </c>
      <c r="D10" s="13">
        <v>0</v>
      </c>
      <c r="E10" s="8">
        <v>0</v>
      </c>
    </row>
    <row r="11" spans="1:6" x14ac:dyDescent="0.3">
      <c r="A11" s="6" t="s">
        <v>9</v>
      </c>
      <c r="B11" s="7">
        <f>SUM($B$12+$B$13)</f>
        <v>8982405.4900000002</v>
      </c>
      <c r="C11" s="7">
        <f>SUM($C$12+$C$13)</f>
        <v>9151761</v>
      </c>
      <c r="D11" s="7">
        <f>SUM($D$12+$D$13)</f>
        <v>10081224.85</v>
      </c>
      <c r="E11" s="7">
        <f>SUM($E$12+$E$13)</f>
        <v>9720274.5</v>
      </c>
    </row>
    <row r="12" spans="1:6" x14ac:dyDescent="0.3">
      <c r="A12" s="8" t="s">
        <v>10</v>
      </c>
      <c r="B12" s="13">
        <v>8864099.3800000008</v>
      </c>
      <c r="C12" s="13">
        <v>8998761</v>
      </c>
      <c r="D12" s="13">
        <v>9945424.8499999996</v>
      </c>
      <c r="E12" s="13">
        <v>9568330.3599999994</v>
      </c>
    </row>
    <row r="13" spans="1:6" ht="43.2" x14ac:dyDescent="0.3">
      <c r="A13" s="9" t="s">
        <v>11</v>
      </c>
      <c r="B13" s="13">
        <v>118306.11</v>
      </c>
      <c r="C13" s="13">
        <v>153000</v>
      </c>
      <c r="D13" s="13">
        <v>135800</v>
      </c>
      <c r="E13" s="13">
        <v>151944.14000000001</v>
      </c>
    </row>
    <row r="14" spans="1:6" x14ac:dyDescent="0.3">
      <c r="A14" s="6" t="s">
        <v>12</v>
      </c>
      <c r="B14" s="7">
        <f>SUM($B$8-$B$11)</f>
        <v>-27998.75</v>
      </c>
      <c r="C14" s="7">
        <f>SUM($C$8-$C$11)</f>
        <v>39800</v>
      </c>
      <c r="D14" s="7">
        <f>SUM($D$8-$D$11)</f>
        <v>146899.38000000082</v>
      </c>
      <c r="E14" s="7">
        <f>SUM($E$8-$E$11)</f>
        <v>11093.960000000894</v>
      </c>
    </row>
    <row r="15" spans="1:6" x14ac:dyDescent="0.3">
      <c r="A15" s="5" t="s">
        <v>14</v>
      </c>
      <c r="B15" s="5" t="s">
        <v>2</v>
      </c>
      <c r="C15" s="5" t="s">
        <v>3</v>
      </c>
      <c r="D15" s="5" t="s">
        <v>4</v>
      </c>
      <c r="E15" s="5" t="s">
        <v>5</v>
      </c>
    </row>
    <row r="16" spans="1:6" ht="51" customHeight="1" x14ac:dyDescent="0.3">
      <c r="A16" s="9" t="s">
        <v>13</v>
      </c>
      <c r="B16" s="13">
        <v>-118900.63</v>
      </c>
      <c r="C16" s="13">
        <v>0</v>
      </c>
      <c r="D16" s="13">
        <v>-146899.38</v>
      </c>
      <c r="E16" s="13">
        <v>-146899.38</v>
      </c>
    </row>
    <row r="17" spans="1:5" ht="43.2" x14ac:dyDescent="0.3">
      <c r="A17" s="9" t="s">
        <v>15</v>
      </c>
      <c r="B17" s="13">
        <v>-118900.63</v>
      </c>
      <c r="C17" s="13">
        <v>0</v>
      </c>
      <c r="D17" s="13">
        <v>-146899.38</v>
      </c>
      <c r="E17" s="13">
        <v>-146899.38</v>
      </c>
    </row>
    <row r="18" spans="1:5" x14ac:dyDescent="0.3">
      <c r="A18" s="4" t="s">
        <v>16</v>
      </c>
      <c r="B18" s="5" t="s">
        <v>2</v>
      </c>
      <c r="C18" s="5" t="s">
        <v>3</v>
      </c>
      <c r="D18" s="5" t="s">
        <v>4</v>
      </c>
      <c r="E18" s="5" t="s">
        <v>5</v>
      </c>
    </row>
    <row r="19" spans="1:5" ht="28.8" x14ac:dyDescent="0.3">
      <c r="A19" s="9" t="s">
        <v>17</v>
      </c>
      <c r="B19" s="8">
        <v>0</v>
      </c>
      <c r="C19" s="8">
        <v>0</v>
      </c>
      <c r="D19" s="8">
        <v>0</v>
      </c>
      <c r="E19" s="8"/>
    </row>
    <row r="20" spans="1:5" ht="43.2" x14ac:dyDescent="0.3">
      <c r="A20" s="9" t="s">
        <v>18</v>
      </c>
      <c r="B20" s="8">
        <v>0</v>
      </c>
      <c r="C20" s="8">
        <v>0</v>
      </c>
      <c r="D20" s="8">
        <v>0</v>
      </c>
      <c r="E20" s="8"/>
    </row>
    <row r="21" spans="1:5" x14ac:dyDescent="0.3">
      <c r="A21" s="10" t="s">
        <v>19</v>
      </c>
      <c r="B21" s="7">
        <f>SUM($B$19+$B$20)</f>
        <v>0</v>
      </c>
      <c r="C21" s="7">
        <f>SUM($C$19+$C$20)</f>
        <v>0</v>
      </c>
      <c r="D21" s="7">
        <f>SUM($D$19+$D$20)</f>
        <v>0</v>
      </c>
      <c r="E21" s="7">
        <f>SUM($E$19+$E$20)</f>
        <v>0</v>
      </c>
    </row>
    <row r="22" spans="1:5" x14ac:dyDescent="0.3">
      <c r="A22" s="8"/>
      <c r="B22" s="8"/>
      <c r="C22" s="8"/>
      <c r="D22" s="8"/>
      <c r="E22" s="8"/>
    </row>
    <row r="23" spans="1:5" ht="43.2" x14ac:dyDescent="0.3">
      <c r="A23" s="10" t="s">
        <v>20</v>
      </c>
      <c r="B23" s="7">
        <f>SUM($B$14+$B$17)</f>
        <v>-146899.38</v>
      </c>
      <c r="C23" s="7">
        <f>SUM($C$14+$C$17)</f>
        <v>39800</v>
      </c>
      <c r="D23" s="7">
        <f>SUM($D$14+$D$17)</f>
        <v>8.149072527885437E-10</v>
      </c>
      <c r="E23" s="7">
        <f>SUM($E$14+$E$17)</f>
        <v>-135805.41999999911</v>
      </c>
    </row>
    <row r="25" spans="1:5" ht="15.6" x14ac:dyDescent="0.3">
      <c r="A25" s="50" t="s">
        <v>133</v>
      </c>
      <c r="D25" t="s">
        <v>137</v>
      </c>
    </row>
    <row r="26" spans="1:5" ht="15.6" x14ac:dyDescent="0.3">
      <c r="A26" s="50" t="s">
        <v>139</v>
      </c>
      <c r="D26" t="s">
        <v>138</v>
      </c>
    </row>
    <row r="27" spans="1:5" ht="15.6" x14ac:dyDescent="0.3">
      <c r="A27" s="50"/>
    </row>
    <row r="28" spans="1:5" ht="15.6" x14ac:dyDescent="0.3">
      <c r="A28" s="50" t="s">
        <v>134</v>
      </c>
    </row>
  </sheetData>
  <pageMargins left="0.7" right="0.7" top="0.75" bottom="0.75" header="0.3" footer="0.3"/>
  <pageSetup paperSize="9" scale="8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F5237F-438C-42CD-A773-B7BEC780205A}">
  <dimension ref="A1:H77"/>
  <sheetViews>
    <sheetView topLeftCell="A61" zoomScaleNormal="100" workbookViewId="0">
      <selection activeCell="D77" sqref="D77"/>
    </sheetView>
  </sheetViews>
  <sheetFormatPr defaultRowHeight="14.4" x14ac:dyDescent="0.3"/>
  <cols>
    <col min="1" max="1" width="9.33203125" customWidth="1"/>
    <col min="2" max="2" width="27.6640625" customWidth="1"/>
    <col min="3" max="3" width="13.5546875" customWidth="1"/>
    <col min="4" max="4" width="17.6640625" customWidth="1"/>
    <col min="5" max="5" width="18.5546875" customWidth="1"/>
    <col min="6" max="6" width="14.21875" customWidth="1"/>
    <col min="7" max="7" width="11.88671875" customWidth="1"/>
    <col min="8" max="8" width="15.33203125" customWidth="1"/>
  </cols>
  <sheetData>
    <row r="1" spans="1:8" x14ac:dyDescent="0.3">
      <c r="B1" s="2"/>
      <c r="C1" s="2"/>
      <c r="D1" s="2" t="s">
        <v>29</v>
      </c>
      <c r="E1" s="2"/>
      <c r="F1" s="2"/>
    </row>
    <row r="2" spans="1:8" x14ac:dyDescent="0.3">
      <c r="B2" s="2" t="s">
        <v>27</v>
      </c>
      <c r="C2" s="2"/>
      <c r="D2" s="2"/>
      <c r="E2" s="2"/>
      <c r="F2" s="2"/>
    </row>
    <row r="3" spans="1:8" x14ac:dyDescent="0.3">
      <c r="B3" s="2"/>
      <c r="C3" s="2" t="s">
        <v>68</v>
      </c>
      <c r="D3" s="2"/>
      <c r="E3" s="2"/>
      <c r="F3" s="2"/>
    </row>
    <row r="4" spans="1:8" x14ac:dyDescent="0.3">
      <c r="B4" s="2"/>
      <c r="C4" s="2"/>
      <c r="D4" s="2"/>
      <c r="E4" s="2"/>
      <c r="F4" s="2"/>
    </row>
    <row r="5" spans="1:8" x14ac:dyDescent="0.3">
      <c r="B5" s="2"/>
      <c r="C5" s="2"/>
      <c r="D5" s="2" t="s">
        <v>28</v>
      </c>
      <c r="E5" s="2"/>
      <c r="F5" s="2"/>
    </row>
    <row r="7" spans="1:8" ht="43.2" x14ac:dyDescent="0.3">
      <c r="A7" s="4" t="s">
        <v>21</v>
      </c>
      <c r="B7" s="5" t="s">
        <v>22</v>
      </c>
      <c r="C7" s="4" t="s">
        <v>23</v>
      </c>
      <c r="D7" s="5" t="s">
        <v>3</v>
      </c>
      <c r="E7" s="5" t="s">
        <v>4</v>
      </c>
      <c r="F7" s="4" t="s">
        <v>24</v>
      </c>
      <c r="G7" s="4" t="s">
        <v>25</v>
      </c>
      <c r="H7" s="4" t="s">
        <v>26</v>
      </c>
    </row>
    <row r="8" spans="1:8" x14ac:dyDescent="0.3">
      <c r="A8" s="12"/>
      <c r="B8" s="12">
        <v>1</v>
      </c>
      <c r="C8" s="12">
        <v>2</v>
      </c>
      <c r="D8" s="12">
        <v>3</v>
      </c>
      <c r="E8" s="12">
        <v>4</v>
      </c>
      <c r="F8" s="12">
        <v>5</v>
      </c>
      <c r="G8" s="12">
        <v>6</v>
      </c>
      <c r="H8" s="12">
        <v>7</v>
      </c>
    </row>
    <row r="9" spans="1:8" ht="28.8" x14ac:dyDescent="0.3">
      <c r="A9" s="6">
        <v>67</v>
      </c>
      <c r="B9" s="10" t="s">
        <v>30</v>
      </c>
      <c r="C9" s="7">
        <f>SUM($C$10+$C$11)</f>
        <v>467967.69</v>
      </c>
      <c r="D9" s="7">
        <f>SUM($D$10+$D$11)</f>
        <v>676505</v>
      </c>
      <c r="E9" s="7">
        <f>SUM($E$10+$E$11)</f>
        <v>720144.86</v>
      </c>
      <c r="F9" s="7">
        <f>SUM($F$10+$F$11)</f>
        <v>563038.02</v>
      </c>
      <c r="G9" s="7">
        <f>SUM($F$9/$C$9*100)</f>
        <v>120.31557563301006</v>
      </c>
      <c r="H9" s="7">
        <f>SUM($F$9/$E$9*100)</f>
        <v>78.183994814598833</v>
      </c>
    </row>
    <row r="10" spans="1:8" ht="43.2" x14ac:dyDescent="0.3">
      <c r="A10" s="8">
        <v>6711</v>
      </c>
      <c r="B10" s="9" t="s">
        <v>31</v>
      </c>
      <c r="C10" s="13">
        <v>440157.78</v>
      </c>
      <c r="D10" s="13">
        <v>613505</v>
      </c>
      <c r="E10" s="13">
        <v>657344.86</v>
      </c>
      <c r="F10" s="13">
        <v>500286.68</v>
      </c>
      <c r="G10" s="14">
        <f>SUM($F$10/$C$10*100)</f>
        <v>113.66076046639458</v>
      </c>
      <c r="H10" s="14">
        <f>SUM($F$10/$E$10*100)</f>
        <v>76.107186720833269</v>
      </c>
    </row>
    <row r="11" spans="1:8" ht="43.2" x14ac:dyDescent="0.3">
      <c r="A11" s="8">
        <v>6712</v>
      </c>
      <c r="B11" s="9" t="s">
        <v>32</v>
      </c>
      <c r="C11" s="13">
        <v>27809.91</v>
      </c>
      <c r="D11" s="13">
        <v>63000</v>
      </c>
      <c r="E11" s="13">
        <v>62800</v>
      </c>
      <c r="F11" s="13">
        <v>62751.34</v>
      </c>
      <c r="G11" s="14">
        <f>SUM($F$11/$C$11*100)</f>
        <v>225.6438082683475</v>
      </c>
      <c r="H11" s="14">
        <f>SUM($F$11/$E$11*100)</f>
        <v>99.922515923566863</v>
      </c>
    </row>
    <row r="12" spans="1:8" ht="43.2" x14ac:dyDescent="0.3">
      <c r="A12" s="6">
        <v>66</v>
      </c>
      <c r="B12" s="10" t="s">
        <v>33</v>
      </c>
      <c r="C12" s="7">
        <f>SUM($C$13:$C$16)</f>
        <v>14488</v>
      </c>
      <c r="D12" s="7">
        <f>SUM($D$13:$D$16)</f>
        <v>18301</v>
      </c>
      <c r="E12" s="7">
        <f>SUM($E$13:$E$16)</f>
        <v>12499.02</v>
      </c>
      <c r="F12" s="7">
        <f>SUM($F$13:$F$16)</f>
        <v>26299.9</v>
      </c>
      <c r="G12" s="7">
        <f>SUM($F$12/$C$12*100)</f>
        <v>181.52885146327998</v>
      </c>
      <c r="H12" s="7">
        <f>SUM($F$12/$E$12*100)</f>
        <v>210.41569659061273</v>
      </c>
    </row>
    <row r="13" spans="1:8" ht="28.8" x14ac:dyDescent="0.3">
      <c r="A13" s="17">
        <v>6614</v>
      </c>
      <c r="B13" s="26" t="s">
        <v>88</v>
      </c>
      <c r="C13" s="14">
        <v>1256</v>
      </c>
      <c r="D13" s="14">
        <v>500</v>
      </c>
      <c r="E13" s="14">
        <v>2298</v>
      </c>
      <c r="F13" s="14">
        <v>2136</v>
      </c>
      <c r="G13" s="14">
        <f>SUM($F$13/$C$13*100)</f>
        <v>170.06369426751593</v>
      </c>
      <c r="H13" s="14">
        <f>SUM($F$13/$E$13*100)</f>
        <v>92.95039164490862</v>
      </c>
    </row>
    <row r="14" spans="1:8" x14ac:dyDescent="0.3">
      <c r="A14" s="17">
        <v>6615</v>
      </c>
      <c r="B14" s="26" t="s">
        <v>86</v>
      </c>
      <c r="C14" s="14">
        <v>0</v>
      </c>
      <c r="D14" s="14">
        <v>2601</v>
      </c>
      <c r="E14" s="14">
        <v>2601</v>
      </c>
      <c r="F14" s="14">
        <v>2601</v>
      </c>
      <c r="G14" s="14">
        <v>0</v>
      </c>
      <c r="H14" s="14">
        <v>100</v>
      </c>
    </row>
    <row r="15" spans="1:8" ht="43.2" x14ac:dyDescent="0.3">
      <c r="A15" s="8">
        <v>6631</v>
      </c>
      <c r="B15" s="9" t="s">
        <v>110</v>
      </c>
      <c r="C15" s="13">
        <v>6954.03</v>
      </c>
      <c r="D15" s="13">
        <v>15200</v>
      </c>
      <c r="E15" s="13">
        <v>6000.02</v>
      </c>
      <c r="F15" s="13">
        <v>7655.9</v>
      </c>
      <c r="G15" s="14">
        <f>SUM($F$15/$C$15*100)</f>
        <v>110.09299643516061</v>
      </c>
      <c r="H15" s="14">
        <f>SUM($F$15/$E$15*100)</f>
        <v>127.5979080069733</v>
      </c>
    </row>
    <row r="16" spans="1:8" x14ac:dyDescent="0.3">
      <c r="A16" s="8">
        <v>6632</v>
      </c>
      <c r="B16" s="9" t="s">
        <v>95</v>
      </c>
      <c r="C16" s="13">
        <v>6277.97</v>
      </c>
      <c r="D16" s="13">
        <v>0</v>
      </c>
      <c r="E16" s="13">
        <v>1600</v>
      </c>
      <c r="F16" s="13">
        <v>13907</v>
      </c>
      <c r="G16" s="14">
        <f>SUM($F$16/$C$16*100)</f>
        <v>221.52065078361315</v>
      </c>
      <c r="H16" s="14">
        <f>SUM($F$16/$E$16*100)</f>
        <v>869.1875</v>
      </c>
    </row>
    <row r="17" spans="1:8" ht="28.8" x14ac:dyDescent="0.3">
      <c r="A17" s="6">
        <v>65</v>
      </c>
      <c r="B17" s="10" t="s">
        <v>34</v>
      </c>
      <c r="C17" s="7">
        <f>SUM($C$18)</f>
        <v>169589.26</v>
      </c>
      <c r="D17" s="7">
        <f>SUM($D$18)</f>
        <v>303800</v>
      </c>
      <c r="E17" s="7">
        <f>SUM($E$18)</f>
        <v>406816.6</v>
      </c>
      <c r="F17" s="7">
        <f>SUM($F$18)</f>
        <v>240045</v>
      </c>
      <c r="G17" s="7">
        <f>SUM($F$17/$C$17*100)</f>
        <v>141.54493038061489</v>
      </c>
      <c r="H17" s="7">
        <f>SUM($F$17/$E$17*100)</f>
        <v>59.005704290336233</v>
      </c>
    </row>
    <row r="18" spans="1:8" x14ac:dyDescent="0.3">
      <c r="A18" s="8">
        <v>6526</v>
      </c>
      <c r="B18" s="9" t="s">
        <v>35</v>
      </c>
      <c r="C18" s="13">
        <v>169589.26</v>
      </c>
      <c r="D18" s="13">
        <v>303800</v>
      </c>
      <c r="E18" s="13">
        <v>406816.6</v>
      </c>
      <c r="F18" s="13">
        <v>240045</v>
      </c>
      <c r="G18" s="14">
        <f>SUM($F$18/$C$18*100)</f>
        <v>141.54493038061489</v>
      </c>
      <c r="H18" s="14">
        <f>SUM($F$18/$E$18*100)</f>
        <v>59.005704290336233</v>
      </c>
    </row>
    <row r="19" spans="1:8" x14ac:dyDescent="0.3">
      <c r="A19" s="6">
        <v>64</v>
      </c>
      <c r="B19" s="10" t="s">
        <v>36</v>
      </c>
      <c r="C19" s="7">
        <f>SUM($C$20)</f>
        <v>0.93</v>
      </c>
      <c r="D19" s="7">
        <f>SUM($D$20)</f>
        <v>10</v>
      </c>
      <c r="E19" s="7">
        <f>SUM($E$20)</f>
        <v>1</v>
      </c>
      <c r="F19" s="7">
        <f>SUM($F$20)</f>
        <v>0.4</v>
      </c>
      <c r="G19" s="7">
        <f>SUM($F$19/$C$19*100)</f>
        <v>43.01075268817204</v>
      </c>
      <c r="H19" s="7">
        <f>SUM($F$19/$E$19*100)</f>
        <v>40</v>
      </c>
    </row>
    <row r="20" spans="1:8" ht="28.8" x14ac:dyDescent="0.3">
      <c r="A20" s="8">
        <v>6413</v>
      </c>
      <c r="B20" s="9" t="s">
        <v>37</v>
      </c>
      <c r="C20" s="13">
        <v>0.93</v>
      </c>
      <c r="D20" s="13">
        <v>10</v>
      </c>
      <c r="E20" s="13">
        <v>1</v>
      </c>
      <c r="F20" s="13">
        <v>0.4</v>
      </c>
      <c r="G20" s="14">
        <f>SUM($F$20/$C$20*100)</f>
        <v>43.01075268817204</v>
      </c>
      <c r="H20" s="14">
        <f>SUM($F$20/$E$20*100)</f>
        <v>40</v>
      </c>
    </row>
    <row r="21" spans="1:8" ht="43.2" x14ac:dyDescent="0.3">
      <c r="A21" s="6">
        <v>63</v>
      </c>
      <c r="B21" s="10" t="s">
        <v>38</v>
      </c>
      <c r="C21" s="7">
        <f>SUM($C$22:$C$25)</f>
        <v>8302360.8599999994</v>
      </c>
      <c r="D21" s="7">
        <f>SUM($D$22:$D$25)</f>
        <v>8192945</v>
      </c>
      <c r="E21" s="7">
        <f>SUM($E$22:$E$25)</f>
        <v>9088662.75</v>
      </c>
      <c r="F21" s="7">
        <f>SUM($F$22:$F$25)</f>
        <v>8901985.1400000006</v>
      </c>
      <c r="G21" s="7">
        <f>SUM($F$21/$C$21*100)</f>
        <v>107.22233458785122</v>
      </c>
      <c r="H21" s="7">
        <f>SUM($F$21/$E$21*100)</f>
        <v>97.94603876131282</v>
      </c>
    </row>
    <row r="22" spans="1:8" ht="43.2" x14ac:dyDescent="0.3">
      <c r="A22" s="8">
        <v>6361</v>
      </c>
      <c r="B22" s="9" t="s">
        <v>39</v>
      </c>
      <c r="C22" s="13">
        <v>7968835.71</v>
      </c>
      <c r="D22" s="13">
        <v>7917820</v>
      </c>
      <c r="E22" s="13">
        <v>8761538.6999999993</v>
      </c>
      <c r="F22" s="13">
        <v>8565921.7300000004</v>
      </c>
      <c r="G22" s="14">
        <f>SUM($F$22/$C$22*100)</f>
        <v>107.49276358214695</v>
      </c>
      <c r="H22" s="14">
        <f>SUM($F$22/$E$22*100)</f>
        <v>97.76732173767607</v>
      </c>
    </row>
    <row r="23" spans="1:8" ht="43.2" x14ac:dyDescent="0.3">
      <c r="A23" s="8">
        <v>6362</v>
      </c>
      <c r="B23" s="9" t="s">
        <v>113</v>
      </c>
      <c r="C23" s="13">
        <v>84218.29</v>
      </c>
      <c r="D23" s="13">
        <v>90000</v>
      </c>
      <c r="E23" s="13">
        <v>71000</v>
      </c>
      <c r="F23" s="13">
        <v>74970.820000000007</v>
      </c>
      <c r="G23" s="14">
        <v>89.02</v>
      </c>
      <c r="H23" s="14">
        <v>105.59</v>
      </c>
    </row>
    <row r="24" spans="1:8" ht="43.2" x14ac:dyDescent="0.3">
      <c r="A24" s="8">
        <v>6391</v>
      </c>
      <c r="B24" s="9" t="s">
        <v>109</v>
      </c>
      <c r="C24" s="13">
        <v>4309.6400000000003</v>
      </c>
      <c r="D24" s="13">
        <v>0</v>
      </c>
      <c r="E24" s="13">
        <v>0</v>
      </c>
      <c r="F24" s="13">
        <v>0</v>
      </c>
      <c r="G24" s="14">
        <v>0</v>
      </c>
      <c r="H24" s="14">
        <v>0</v>
      </c>
    </row>
    <row r="25" spans="1:8" ht="43.2" x14ac:dyDescent="0.3">
      <c r="A25" s="8">
        <v>6393</v>
      </c>
      <c r="B25" s="9" t="s">
        <v>85</v>
      </c>
      <c r="C25" s="13">
        <v>244997.22</v>
      </c>
      <c r="D25" s="13">
        <v>185125</v>
      </c>
      <c r="E25" s="13">
        <v>256124.05</v>
      </c>
      <c r="F25" s="13">
        <v>261092.59</v>
      </c>
      <c r="G25" s="14">
        <f>SUM($F$25/$C$25*100)</f>
        <v>106.56961332051034</v>
      </c>
      <c r="H25" s="14">
        <f>SUM($F$25/$E$25*100)</f>
        <v>101.9398959215271</v>
      </c>
    </row>
    <row r="26" spans="1:8" x14ac:dyDescent="0.3">
      <c r="A26" s="35"/>
      <c r="B26" s="36" t="s">
        <v>40</v>
      </c>
      <c r="C26" s="37">
        <f>SUM($C$9+$C$12+$C$17+$C$19+$C$21)</f>
        <v>8954406.7400000002</v>
      </c>
      <c r="D26" s="37">
        <f>SUM($D$9+$D$12+$D$17+$D$19+$D$21)</f>
        <v>9191561</v>
      </c>
      <c r="E26" s="37">
        <f>SUM($E$9+$E$12+$E$17+$E$19+$E$21)</f>
        <v>10228124.23</v>
      </c>
      <c r="F26" s="37">
        <f>SUM($F$9+$F$12+$F$17+$F$19+$F$21)</f>
        <v>9731368.4600000009</v>
      </c>
      <c r="G26" s="37">
        <f>SUM($F$26/$C$26*100)</f>
        <v>108.67686428101658</v>
      </c>
      <c r="H26" s="37">
        <f>SUM($F$26/$E$26*100)</f>
        <v>95.143236835714504</v>
      </c>
    </row>
    <row r="27" spans="1:8" x14ac:dyDescent="0.3">
      <c r="A27" s="8"/>
      <c r="B27" s="9"/>
      <c r="C27" s="13"/>
      <c r="D27" s="13"/>
      <c r="E27" s="13"/>
      <c r="F27" s="13"/>
      <c r="G27" s="8"/>
      <c r="H27" s="8"/>
    </row>
    <row r="28" spans="1:8" x14ac:dyDescent="0.3">
      <c r="B28" s="1"/>
      <c r="C28" s="11"/>
      <c r="D28" s="3" t="s">
        <v>41</v>
      </c>
      <c r="E28" s="3"/>
      <c r="F28" s="11"/>
    </row>
    <row r="29" spans="1:8" x14ac:dyDescent="0.3">
      <c r="B29" s="1"/>
      <c r="C29" s="11"/>
      <c r="D29" s="11"/>
      <c r="E29" s="11"/>
      <c r="F29" s="11"/>
    </row>
    <row r="30" spans="1:8" ht="43.2" x14ac:dyDescent="0.3">
      <c r="A30" s="4" t="s">
        <v>42</v>
      </c>
      <c r="B30" s="5" t="s">
        <v>22</v>
      </c>
      <c r="C30" s="4" t="s">
        <v>23</v>
      </c>
      <c r="D30" s="5" t="s">
        <v>3</v>
      </c>
      <c r="E30" s="5" t="s">
        <v>4</v>
      </c>
      <c r="F30" s="4" t="s">
        <v>24</v>
      </c>
      <c r="G30" s="4" t="s">
        <v>25</v>
      </c>
      <c r="H30" s="4" t="s">
        <v>26</v>
      </c>
    </row>
    <row r="31" spans="1:8" x14ac:dyDescent="0.3">
      <c r="A31" s="15"/>
      <c r="B31" s="16">
        <v>1</v>
      </c>
      <c r="C31" s="15">
        <v>2</v>
      </c>
      <c r="D31" s="16">
        <v>3</v>
      </c>
      <c r="E31" s="16">
        <v>4</v>
      </c>
      <c r="F31" s="15">
        <v>5</v>
      </c>
      <c r="G31" s="15">
        <v>6</v>
      </c>
      <c r="H31" s="15">
        <v>7</v>
      </c>
    </row>
    <row r="32" spans="1:8" x14ac:dyDescent="0.3">
      <c r="A32" s="6">
        <v>31</v>
      </c>
      <c r="B32" s="10" t="s">
        <v>43</v>
      </c>
      <c r="C32" s="7">
        <f>SUM($C$33+$C$34+$C$35)</f>
        <v>7700395.71</v>
      </c>
      <c r="D32" s="7">
        <f>SUM($D$33+$D$34+$D$35)</f>
        <v>7545600</v>
      </c>
      <c r="E32" s="7">
        <f>SUM($E$33+$E$34+$E$35)</f>
        <v>8397100</v>
      </c>
      <c r="F32" s="7">
        <f>SUM($F$33+$F$34+$F$35)</f>
        <v>8164601.04</v>
      </c>
      <c r="G32" s="7">
        <f>SUM($F$32/$C$32*100)</f>
        <v>106.02833084794807</v>
      </c>
      <c r="H32" s="7">
        <f>SUM($F$32/$E$32*100)</f>
        <v>97.231199342630191</v>
      </c>
    </row>
    <row r="33" spans="1:8" x14ac:dyDescent="0.3">
      <c r="A33" s="8">
        <v>3111</v>
      </c>
      <c r="B33" s="9" t="s">
        <v>44</v>
      </c>
      <c r="C33" s="13">
        <v>6393274.3899999997</v>
      </c>
      <c r="D33" s="13">
        <v>6277400</v>
      </c>
      <c r="E33" s="13">
        <v>6964400</v>
      </c>
      <c r="F33" s="13">
        <v>6813308.8600000003</v>
      </c>
      <c r="G33" s="14">
        <f>SUM($F$33/$C$33*100)</f>
        <v>106.56994279264778</v>
      </c>
      <c r="H33" s="14">
        <f>SUM($F$33/$E$33*100)</f>
        <v>97.830521796565392</v>
      </c>
    </row>
    <row r="34" spans="1:8" x14ac:dyDescent="0.3">
      <c r="A34" s="8">
        <v>3121</v>
      </c>
      <c r="B34" s="9" t="s">
        <v>45</v>
      </c>
      <c r="C34" s="13">
        <v>285348.5</v>
      </c>
      <c r="D34" s="13">
        <v>273100</v>
      </c>
      <c r="E34" s="13">
        <v>286800</v>
      </c>
      <c r="F34" s="13">
        <v>263707.59000000003</v>
      </c>
      <c r="G34" s="14">
        <f>SUM($F$34/$C$34*100)</f>
        <v>92.415972048214741</v>
      </c>
      <c r="H34" s="14">
        <f>SUM($F$34/$E$34*100)</f>
        <v>91.948253138075316</v>
      </c>
    </row>
    <row r="35" spans="1:8" ht="28.8" x14ac:dyDescent="0.3">
      <c r="A35" s="8">
        <v>3132</v>
      </c>
      <c r="B35" s="9" t="s">
        <v>46</v>
      </c>
      <c r="C35" s="13">
        <v>1021772.82</v>
      </c>
      <c r="D35" s="13">
        <v>995100</v>
      </c>
      <c r="E35" s="13">
        <v>1145900</v>
      </c>
      <c r="F35" s="13">
        <v>1087584.5900000001</v>
      </c>
      <c r="G35" s="14">
        <f>SUM($F$35/$C$35*100)</f>
        <v>106.44093958185343</v>
      </c>
      <c r="H35" s="14">
        <f>SUM($F$35/$E$35*100)</f>
        <v>94.910951217383726</v>
      </c>
    </row>
    <row r="36" spans="1:8" x14ac:dyDescent="0.3">
      <c r="A36" s="6">
        <v>32</v>
      </c>
      <c r="B36" s="10" t="s">
        <v>47</v>
      </c>
      <c r="C36" s="7">
        <f>SUM($C$37+$C$38+$C$39+$C$40+$C$41+$C$42+$C$43+$C$44+$C$45+$C$46+$C$47+$C$48+$C$49+$C$50+$C$51+$C$52+$C$53+$C$54+$C$55+$C$56+$C$57+$C$58+$C$59)</f>
        <v>1088127.3400000001</v>
      </c>
      <c r="D36" s="7">
        <f>SUM($D$37+$D$38+$D$39+$D$40+$D$41+$D$42+$D$43+$D$44+$D$45+$D$46+$D$47+$D$48+$D$49+$D$50+$D$51+$D$52+$D$53+$D$54+$D$55+$D$56+$D$57+$D$58+$D$59)</f>
        <v>1381861</v>
      </c>
      <c r="E36" s="7">
        <f>SUM($E$37+$E$38+$E$39+$E$40+$E$41+$E$42+$E$43+$E$44+$E$45+$E$46+$E$47+$E$48+$E$49+$E$50+$E$51+$E$52+$E$53+$E$54+$E$55+$E$56+$E$57+$E$58+$E$59)</f>
        <v>1455524.85</v>
      </c>
      <c r="F36" s="7">
        <f>SUM($F$37:$F$59)</f>
        <v>1311168.0800000003</v>
      </c>
      <c r="G36" s="7">
        <f>SUM($F$36/$C$36*100)</f>
        <v>120.49766895848791</v>
      </c>
      <c r="H36" s="7">
        <f>SUM($F$36/$E$36*100)</f>
        <v>90.082150091769321</v>
      </c>
    </row>
    <row r="37" spans="1:8" x14ac:dyDescent="0.3">
      <c r="A37" s="8">
        <v>3211</v>
      </c>
      <c r="B37" s="9" t="s">
        <v>48</v>
      </c>
      <c r="C37" s="13">
        <v>3638</v>
      </c>
      <c r="D37" s="13">
        <v>33870</v>
      </c>
      <c r="E37" s="13">
        <v>17650</v>
      </c>
      <c r="F37" s="13">
        <v>12404</v>
      </c>
      <c r="G37" s="14">
        <f>SUM($F$37/$C$37*100)</f>
        <v>340.95656954370537</v>
      </c>
      <c r="H37" s="14">
        <f>SUM($F$37/$E$37*100)</f>
        <v>70.277620396600568</v>
      </c>
    </row>
    <row r="38" spans="1:8" x14ac:dyDescent="0.3">
      <c r="A38" s="8">
        <v>3212</v>
      </c>
      <c r="B38" s="9" t="s">
        <v>49</v>
      </c>
      <c r="C38" s="13">
        <v>288221.49</v>
      </c>
      <c r="D38" s="13">
        <v>277330</v>
      </c>
      <c r="E38" s="13">
        <v>324370</v>
      </c>
      <c r="F38" s="13">
        <v>353679.86</v>
      </c>
      <c r="G38" s="14">
        <f>SUM($F$38/$C$38*100)</f>
        <v>122.71113441263523</v>
      </c>
      <c r="H38" s="14">
        <f>SUM($F$38/$E$38*100)</f>
        <v>109.03593427258993</v>
      </c>
    </row>
    <row r="39" spans="1:8" ht="28.8" x14ac:dyDescent="0.3">
      <c r="A39" s="8">
        <v>3213</v>
      </c>
      <c r="B39" s="9" t="s">
        <v>99</v>
      </c>
      <c r="C39" s="13">
        <v>250</v>
      </c>
      <c r="D39" s="13">
        <v>2920</v>
      </c>
      <c r="E39" s="13">
        <v>6220</v>
      </c>
      <c r="F39" s="13">
        <v>6753.46</v>
      </c>
      <c r="G39" s="14">
        <f>SUM($F$39/$C$39*100)</f>
        <v>2701.384</v>
      </c>
      <c r="H39" s="14">
        <f>SUM($F$39/$E$39*100)</f>
        <v>108.57652733118972</v>
      </c>
    </row>
    <row r="40" spans="1:8" ht="28.8" x14ac:dyDescent="0.3">
      <c r="A40" s="8">
        <v>3214</v>
      </c>
      <c r="B40" s="9" t="s">
        <v>102</v>
      </c>
      <c r="C40" s="13">
        <v>386</v>
      </c>
      <c r="D40" s="13">
        <v>3300</v>
      </c>
      <c r="E40" s="13">
        <v>4500</v>
      </c>
      <c r="F40" s="13">
        <v>5244.4</v>
      </c>
      <c r="G40" s="14">
        <f>SUM($F$40/$C$40*100)</f>
        <v>1358.6528497409327</v>
      </c>
      <c r="H40" s="14">
        <f>SUM($F$40/$E$40*100)</f>
        <v>116.54222222222221</v>
      </c>
    </row>
    <row r="41" spans="1:8" ht="28.8" x14ac:dyDescent="0.3">
      <c r="A41" s="8">
        <v>3221</v>
      </c>
      <c r="B41" s="9" t="s">
        <v>50</v>
      </c>
      <c r="C41" s="13">
        <v>55420.42</v>
      </c>
      <c r="D41" s="13">
        <v>65100</v>
      </c>
      <c r="E41" s="13">
        <v>67016.75</v>
      </c>
      <c r="F41" s="13">
        <v>60479.79</v>
      </c>
      <c r="G41" s="14">
        <f>SUM($F$41/$C$41*100)</f>
        <v>109.12907191970037</v>
      </c>
      <c r="H41" s="14">
        <f>SUM($F$41/$E$41*100)</f>
        <v>90.245781838122568</v>
      </c>
    </row>
    <row r="42" spans="1:8" x14ac:dyDescent="0.3">
      <c r="A42" s="8">
        <v>3222</v>
      </c>
      <c r="B42" s="9" t="s">
        <v>51</v>
      </c>
      <c r="C42" s="13">
        <v>293300.32</v>
      </c>
      <c r="D42" s="13">
        <v>346600</v>
      </c>
      <c r="E42" s="13">
        <v>382500</v>
      </c>
      <c r="F42" s="13">
        <v>354394.22</v>
      </c>
      <c r="G42" s="14">
        <f>SUM($F$42/$C$42*100)</f>
        <v>120.82981020954901</v>
      </c>
      <c r="H42" s="14">
        <f>SUM($F$42/$E$42*100)</f>
        <v>92.652083660130714</v>
      </c>
    </row>
    <row r="43" spans="1:8" x14ac:dyDescent="0.3">
      <c r="A43" s="8">
        <v>3223</v>
      </c>
      <c r="B43" s="9" t="s">
        <v>52</v>
      </c>
      <c r="C43" s="13">
        <v>170559.57</v>
      </c>
      <c r="D43" s="13">
        <v>295580</v>
      </c>
      <c r="E43" s="13">
        <v>319700</v>
      </c>
      <c r="F43" s="13">
        <v>209263.05</v>
      </c>
      <c r="G43" s="14">
        <f>SUM($F$43/$C$43*100)</f>
        <v>122.69206002336894</v>
      </c>
      <c r="H43" s="14">
        <f>SUM($F$43/$E$43*100)</f>
        <v>65.456068188927119</v>
      </c>
    </row>
    <row r="44" spans="1:8" ht="28.8" x14ac:dyDescent="0.3">
      <c r="A44" s="8">
        <v>3224</v>
      </c>
      <c r="B44" s="9" t="s">
        <v>53</v>
      </c>
      <c r="C44" s="13">
        <v>5370.13</v>
      </c>
      <c r="D44" s="13">
        <v>7500</v>
      </c>
      <c r="E44" s="13">
        <v>12900</v>
      </c>
      <c r="F44" s="13">
        <v>12829.99</v>
      </c>
      <c r="G44" s="14">
        <f>SUM($F$44/$C$44*100)</f>
        <v>238.91395552807845</v>
      </c>
      <c r="H44" s="14">
        <f>SUM($F$44/$E$44*100)</f>
        <v>99.457286821705424</v>
      </c>
    </row>
    <row r="45" spans="1:8" x14ac:dyDescent="0.3">
      <c r="A45" s="8">
        <v>3225</v>
      </c>
      <c r="B45" s="9" t="s">
        <v>54</v>
      </c>
      <c r="C45" s="13">
        <v>27033.17</v>
      </c>
      <c r="D45" s="13">
        <v>43711</v>
      </c>
      <c r="E45" s="13">
        <v>14122</v>
      </c>
      <c r="F45" s="13">
        <v>12508.53</v>
      </c>
      <c r="G45" s="14">
        <f>SUM($F$45/$C$45*100)</f>
        <v>46.271044054396882</v>
      </c>
      <c r="H45" s="14">
        <f>SUM($F$45/$E$45*100)</f>
        <v>88.574776943775674</v>
      </c>
    </row>
    <row r="46" spans="1:8" ht="28.8" x14ac:dyDescent="0.3">
      <c r="A46" s="8">
        <v>3227</v>
      </c>
      <c r="B46" s="9" t="s">
        <v>100</v>
      </c>
      <c r="C46" s="13">
        <v>504.36</v>
      </c>
      <c r="D46" s="13">
        <v>3000</v>
      </c>
      <c r="E46" s="13">
        <v>0</v>
      </c>
      <c r="F46" s="13">
        <v>0</v>
      </c>
      <c r="G46" s="14">
        <f>SUM($F$46/$C$46*100)</f>
        <v>0</v>
      </c>
      <c r="H46" s="14" t="e">
        <f>SUM($F$46/$E$46*100)</f>
        <v>#DIV/0!</v>
      </c>
    </row>
    <row r="47" spans="1:8" ht="28.8" x14ac:dyDescent="0.3">
      <c r="A47" s="8">
        <v>3231</v>
      </c>
      <c r="B47" s="9" t="s">
        <v>55</v>
      </c>
      <c r="C47" s="13">
        <v>26943.32</v>
      </c>
      <c r="D47" s="13">
        <v>31200</v>
      </c>
      <c r="E47" s="13">
        <v>34000</v>
      </c>
      <c r="F47" s="13">
        <v>30295.919999999998</v>
      </c>
      <c r="G47" s="14">
        <f>SUM($F$47/$C$47*100)</f>
        <v>112.44315845263316</v>
      </c>
      <c r="H47" s="14">
        <f>SUM($F$47/$E$47*100)</f>
        <v>89.105647058823521</v>
      </c>
    </row>
    <row r="48" spans="1:8" ht="28.8" x14ac:dyDescent="0.3">
      <c r="A48" s="8">
        <v>3232</v>
      </c>
      <c r="B48" s="9" t="s">
        <v>56</v>
      </c>
      <c r="C48" s="13">
        <v>58429.9</v>
      </c>
      <c r="D48" s="13">
        <v>87500</v>
      </c>
      <c r="E48" s="13">
        <v>70700</v>
      </c>
      <c r="F48" s="13">
        <v>60351.72</v>
      </c>
      <c r="G48" s="14">
        <f>SUM($F$48/$C$48*100)</f>
        <v>103.28910369519716</v>
      </c>
      <c r="H48" s="14">
        <f>SUM($F$48/$E$48*100)</f>
        <v>85.363111739745406</v>
      </c>
    </row>
    <row r="49" spans="1:8" x14ac:dyDescent="0.3">
      <c r="A49" s="8">
        <v>3233</v>
      </c>
      <c r="B49" s="9" t="s">
        <v>57</v>
      </c>
      <c r="C49" s="13">
        <v>3933</v>
      </c>
      <c r="D49" s="13">
        <v>1000</v>
      </c>
      <c r="E49" s="13">
        <v>16900</v>
      </c>
      <c r="F49" s="13">
        <v>16821.759999999998</v>
      </c>
      <c r="G49" s="14">
        <f>SUM($F$49/$C$49*100)</f>
        <v>427.70811085685222</v>
      </c>
      <c r="H49" s="14">
        <f>SUM($F$49/$E$49*100)</f>
        <v>99.537041420118328</v>
      </c>
    </row>
    <row r="50" spans="1:8" x14ac:dyDescent="0.3">
      <c r="A50" s="8">
        <v>3234</v>
      </c>
      <c r="B50" s="9" t="s">
        <v>58</v>
      </c>
      <c r="C50" s="13">
        <v>49142.81</v>
      </c>
      <c r="D50" s="13">
        <v>51700</v>
      </c>
      <c r="E50" s="13">
        <v>60600</v>
      </c>
      <c r="F50" s="13">
        <v>52222.58</v>
      </c>
      <c r="G50" s="14">
        <f>SUM($F$50/$C$50*100)</f>
        <v>106.26697984913764</v>
      </c>
      <c r="H50" s="14">
        <f>SUM($F$50/$E$50*100)</f>
        <v>86.17587458745875</v>
      </c>
    </row>
    <row r="51" spans="1:8" x14ac:dyDescent="0.3">
      <c r="A51" s="8">
        <v>3236</v>
      </c>
      <c r="B51" s="9" t="s">
        <v>59</v>
      </c>
      <c r="C51" s="13">
        <v>26213.18</v>
      </c>
      <c r="D51" s="13">
        <v>19900</v>
      </c>
      <c r="E51" s="13">
        <v>28500</v>
      </c>
      <c r="F51" s="13">
        <v>27890.26</v>
      </c>
      <c r="G51" s="14">
        <f>SUM($F$51/$C$51*100)</f>
        <v>106.39785024174861</v>
      </c>
      <c r="H51" s="14">
        <f>SUM($F$51/$E$51*100)</f>
        <v>97.860561403508768</v>
      </c>
    </row>
    <row r="52" spans="1:8" x14ac:dyDescent="0.3">
      <c r="A52" s="8">
        <v>3237</v>
      </c>
      <c r="B52" s="9" t="s">
        <v>60</v>
      </c>
      <c r="C52" s="13">
        <v>24601.93</v>
      </c>
      <c r="D52" s="13">
        <v>49100</v>
      </c>
      <c r="E52" s="13">
        <v>35300</v>
      </c>
      <c r="F52" s="13">
        <v>30327.32</v>
      </c>
      <c r="G52" s="14">
        <f>SUM($F$52/$C$52*100)</f>
        <v>123.27211726884842</v>
      </c>
      <c r="H52" s="14">
        <f>SUM($F$52/$E$52*100)</f>
        <v>85.91308781869688</v>
      </c>
    </row>
    <row r="53" spans="1:8" x14ac:dyDescent="0.3">
      <c r="A53" s="8">
        <v>3238</v>
      </c>
      <c r="B53" s="9" t="s">
        <v>61</v>
      </c>
      <c r="C53" s="13">
        <v>24815</v>
      </c>
      <c r="D53" s="13">
        <v>17950</v>
      </c>
      <c r="E53" s="13">
        <v>24700</v>
      </c>
      <c r="F53" s="13">
        <v>26090.06</v>
      </c>
      <c r="G53" s="14">
        <f>SUM($F$53/$C$53*100)</f>
        <v>105.13826314728996</v>
      </c>
      <c r="H53" s="14">
        <f>SUM($F$53/$E$53*100)</f>
        <v>105.62777327935223</v>
      </c>
    </row>
    <row r="54" spans="1:8" x14ac:dyDescent="0.3">
      <c r="A54" s="8">
        <v>3239</v>
      </c>
      <c r="B54" s="9" t="s">
        <v>62</v>
      </c>
      <c r="C54" s="13">
        <v>2151.25</v>
      </c>
      <c r="D54" s="13">
        <v>5900</v>
      </c>
      <c r="E54" s="13">
        <v>1446.1</v>
      </c>
      <c r="F54" s="13">
        <v>1063.5999999999999</v>
      </c>
      <c r="G54" s="14">
        <f>SUM($F$54/$C$54*100)</f>
        <v>49.441022661243458</v>
      </c>
      <c r="H54" s="14">
        <f>SUM($F$54/$E$54*100)</f>
        <v>73.549547057603206</v>
      </c>
    </row>
    <row r="55" spans="1:8" x14ac:dyDescent="0.3">
      <c r="A55" s="8">
        <v>3292</v>
      </c>
      <c r="B55" s="9" t="s">
        <v>63</v>
      </c>
      <c r="C55" s="13">
        <v>0</v>
      </c>
      <c r="D55" s="13">
        <v>5000</v>
      </c>
      <c r="E55" s="13">
        <v>5000</v>
      </c>
      <c r="F55" s="13">
        <v>4668.49</v>
      </c>
      <c r="G55" s="14" t="e">
        <f>SUM($F$55/$C$55*100)</f>
        <v>#DIV/0!</v>
      </c>
      <c r="H55" s="14">
        <f>SUM($F$55/$E$55*100)</f>
        <v>93.369799999999998</v>
      </c>
    </row>
    <row r="56" spans="1:8" x14ac:dyDescent="0.3">
      <c r="A56" s="8">
        <v>3293</v>
      </c>
      <c r="B56" s="9" t="s">
        <v>64</v>
      </c>
      <c r="C56" s="13">
        <v>0</v>
      </c>
      <c r="D56" s="13">
        <v>1000</v>
      </c>
      <c r="E56" s="13">
        <v>1000</v>
      </c>
      <c r="F56" s="13">
        <v>923.7</v>
      </c>
      <c r="G56" s="14" t="e">
        <f>SUM($F$56/$C$56*100)</f>
        <v>#DIV/0!</v>
      </c>
      <c r="H56" s="14">
        <f>SUM($F$56/$E$56*100)</f>
        <v>92.37</v>
      </c>
    </row>
    <row r="57" spans="1:8" x14ac:dyDescent="0.3">
      <c r="A57" s="8">
        <v>3294</v>
      </c>
      <c r="B57" s="9" t="s">
        <v>105</v>
      </c>
      <c r="C57" s="13">
        <v>800</v>
      </c>
      <c r="D57" s="13">
        <v>1100</v>
      </c>
      <c r="E57" s="13">
        <v>1100</v>
      </c>
      <c r="F57" s="13">
        <v>900</v>
      </c>
      <c r="G57" s="14">
        <f>SUM($F$57/$C$57*100)</f>
        <v>112.5</v>
      </c>
      <c r="H57" s="14">
        <f>SUM($F$57/$E$57*100)</f>
        <v>81.818181818181827</v>
      </c>
    </row>
    <row r="58" spans="1:8" x14ac:dyDescent="0.3">
      <c r="A58" s="8">
        <v>3295</v>
      </c>
      <c r="B58" s="9" t="s">
        <v>65</v>
      </c>
      <c r="C58" s="13">
        <v>20543.75</v>
      </c>
      <c r="D58" s="13">
        <v>22500</v>
      </c>
      <c r="E58" s="13">
        <v>18600</v>
      </c>
      <c r="F58" s="13">
        <v>18029.060000000001</v>
      </c>
      <c r="G58" s="14">
        <f>SUM($F$58/$C$58*100)</f>
        <v>87.759342865835109</v>
      </c>
      <c r="H58" s="14">
        <f>SUM($F$58/$E$58*100)</f>
        <v>96.930430107526888</v>
      </c>
    </row>
    <row r="59" spans="1:8" ht="28.8" x14ac:dyDescent="0.3">
      <c r="A59" s="8">
        <v>3299</v>
      </c>
      <c r="B59" s="9" t="s">
        <v>66</v>
      </c>
      <c r="C59" s="13">
        <v>5869.74</v>
      </c>
      <c r="D59" s="13">
        <v>9100</v>
      </c>
      <c r="E59" s="13">
        <v>8700</v>
      </c>
      <c r="F59" s="13">
        <v>14026.31</v>
      </c>
      <c r="G59" s="14">
        <f>SUM($F$59/$C$59*100)</f>
        <v>238.95964727568852</v>
      </c>
      <c r="H59" s="14">
        <f>SUM($F$59/$E$59*100)</f>
        <v>161.22195402298848</v>
      </c>
    </row>
    <row r="60" spans="1:8" x14ac:dyDescent="0.3">
      <c r="A60" s="6">
        <v>34</v>
      </c>
      <c r="B60" s="6" t="s">
        <v>69</v>
      </c>
      <c r="C60" s="18">
        <f>SUM($C$61+$C$62+$C$63)</f>
        <v>3682.43</v>
      </c>
      <c r="D60" s="7">
        <f>SUM($D$61+$D$62+$D$63)</f>
        <v>1300</v>
      </c>
      <c r="E60" s="7">
        <f>SUM($E$61+$E$62+$E$63)</f>
        <v>7900</v>
      </c>
      <c r="F60" s="7">
        <f>SUM($F$61+$F$62+$F$63)</f>
        <v>7737.71</v>
      </c>
      <c r="G60" s="7">
        <f>SUM($F$60/$C$60*100)</f>
        <v>210.12510760557569</v>
      </c>
      <c r="H60" s="7">
        <f>SUM($F$60/$E$60*100)</f>
        <v>97.94569620253165</v>
      </c>
    </row>
    <row r="61" spans="1:8" ht="28.8" x14ac:dyDescent="0.3">
      <c r="A61" s="8">
        <v>3431</v>
      </c>
      <c r="B61" s="9" t="s">
        <v>70</v>
      </c>
      <c r="C61" s="19">
        <v>246.83</v>
      </c>
      <c r="D61" s="19">
        <v>300</v>
      </c>
      <c r="E61" s="13">
        <v>400</v>
      </c>
      <c r="F61" s="13">
        <v>285.01</v>
      </c>
      <c r="G61" s="14">
        <f>SUM($F$61/$C$61*100)</f>
        <v>115.46813596402382</v>
      </c>
      <c r="H61" s="14">
        <f>SUM($F$61/$E$61*100)</f>
        <v>71.252499999999998</v>
      </c>
    </row>
    <row r="62" spans="1:8" x14ac:dyDescent="0.3">
      <c r="A62" s="8">
        <v>3433</v>
      </c>
      <c r="B62" s="9" t="s">
        <v>71</v>
      </c>
      <c r="C62" s="19">
        <v>3435.6</v>
      </c>
      <c r="D62" s="13">
        <v>1000</v>
      </c>
      <c r="E62" s="13">
        <v>7500</v>
      </c>
      <c r="F62" s="13">
        <v>7452.7</v>
      </c>
      <c r="G62" s="14">
        <f>SUM($F$62/$C$62*100)</f>
        <v>216.92571894283387</v>
      </c>
      <c r="H62" s="14">
        <f>SUM($F$62/$E$62*100)</f>
        <v>99.36933333333333</v>
      </c>
    </row>
    <row r="63" spans="1:8" x14ac:dyDescent="0.3">
      <c r="A63" s="8">
        <v>3434</v>
      </c>
      <c r="B63" s="9" t="s">
        <v>72</v>
      </c>
      <c r="C63" s="19">
        <v>0</v>
      </c>
      <c r="D63" s="19">
        <v>0</v>
      </c>
      <c r="E63" s="13">
        <v>0</v>
      </c>
      <c r="F63" s="13">
        <v>0</v>
      </c>
      <c r="G63" s="14" t="e">
        <f>SUM($F$63/$C$63*100)</f>
        <v>#DIV/0!</v>
      </c>
      <c r="H63" s="14" t="e">
        <f>SUM($F$63/$E$63*100)</f>
        <v>#DIV/0!</v>
      </c>
    </row>
    <row r="64" spans="1:8" ht="28.8" x14ac:dyDescent="0.3">
      <c r="A64" s="6">
        <v>37</v>
      </c>
      <c r="B64" s="10" t="s">
        <v>111</v>
      </c>
      <c r="C64" s="7">
        <f>SUM($C$65)</f>
        <v>71893.850000000006</v>
      </c>
      <c r="D64" s="7">
        <f>SUM($D$65)</f>
        <v>70000</v>
      </c>
      <c r="E64" s="7">
        <f>SUM($E$65)</f>
        <v>84900</v>
      </c>
      <c r="F64" s="7">
        <f>SUM($F$65)</f>
        <v>84823.53</v>
      </c>
      <c r="G64" s="7">
        <f>SUM($F$64/$C$64*100)</f>
        <v>117.98440339472707</v>
      </c>
      <c r="H64" s="7">
        <f>SUM($F$64/$E$64*100)</f>
        <v>99.909929328621899</v>
      </c>
    </row>
    <row r="65" spans="1:8" ht="28.8" x14ac:dyDescent="0.3">
      <c r="A65" s="8">
        <v>3722</v>
      </c>
      <c r="B65" s="9" t="s">
        <v>107</v>
      </c>
      <c r="C65" s="13">
        <v>71893.850000000006</v>
      </c>
      <c r="D65" s="13">
        <v>70000</v>
      </c>
      <c r="E65" s="13">
        <v>84900</v>
      </c>
      <c r="F65" s="13">
        <v>84823.53</v>
      </c>
      <c r="G65" s="14">
        <f>SUM($F$65/$C$65*100)</f>
        <v>117.98440339472707</v>
      </c>
      <c r="H65" s="14">
        <f>SUM($F$65/$E$65*100)</f>
        <v>99.909929328621899</v>
      </c>
    </row>
    <row r="66" spans="1:8" ht="43.2" x14ac:dyDescent="0.3">
      <c r="A66" s="6">
        <v>42</v>
      </c>
      <c r="B66" s="10" t="s">
        <v>73</v>
      </c>
      <c r="C66" s="7">
        <f>SUM($C$67:$C$71)</f>
        <v>118306.11</v>
      </c>
      <c r="D66" s="7">
        <f>SUM($D$67:$D$71)</f>
        <v>153000</v>
      </c>
      <c r="E66" s="7">
        <f>SUM($E$67:$E$71)</f>
        <v>135800</v>
      </c>
      <c r="F66" s="7">
        <f>SUM($F$67:$F$71)</f>
        <v>151944.14000000001</v>
      </c>
      <c r="G66" s="7">
        <f>SUM($F$66/$C$66*100)</f>
        <v>128.43304542766219</v>
      </c>
      <c r="H66" s="7">
        <f>SUM($F$66/$E$66*100)</f>
        <v>111.88817378497792</v>
      </c>
    </row>
    <row r="67" spans="1:8" x14ac:dyDescent="0.3">
      <c r="A67" s="8">
        <v>4221</v>
      </c>
      <c r="B67" s="9" t="s">
        <v>74</v>
      </c>
      <c r="C67" s="13">
        <v>9318.3799999999992</v>
      </c>
      <c r="D67" s="13">
        <v>55000</v>
      </c>
      <c r="E67" s="13">
        <v>54800</v>
      </c>
      <c r="F67" s="13">
        <v>54788</v>
      </c>
      <c r="G67" s="14">
        <f>SUM($F$67/$C$67*100)</f>
        <v>587.95627566164944</v>
      </c>
      <c r="H67" s="14">
        <f>SUM($F$67/$E$67*100)</f>
        <v>99.978102189781026</v>
      </c>
    </row>
    <row r="68" spans="1:8" x14ac:dyDescent="0.3">
      <c r="A68" s="8">
        <v>4222</v>
      </c>
      <c r="B68" s="9" t="s">
        <v>75</v>
      </c>
      <c r="C68" s="13">
        <v>0</v>
      </c>
      <c r="D68" s="13">
        <v>0</v>
      </c>
      <c r="E68" s="13">
        <v>0</v>
      </c>
      <c r="F68" s="13">
        <v>0</v>
      </c>
      <c r="G68" s="14" t="e">
        <f>SUM($F$68/$C$68*100)</f>
        <v>#DIV/0!</v>
      </c>
      <c r="H68" s="14" t="e">
        <f>SUM($BM$68/$E$68*100)</f>
        <v>#DIV/0!</v>
      </c>
    </row>
    <row r="69" spans="1:8" x14ac:dyDescent="0.3">
      <c r="A69" s="8">
        <v>4226</v>
      </c>
      <c r="B69" s="9" t="s">
        <v>76</v>
      </c>
      <c r="C69" s="13">
        <v>0</v>
      </c>
      <c r="D69" s="13">
        <v>4000</v>
      </c>
      <c r="E69" s="13">
        <v>4000</v>
      </c>
      <c r="F69" s="13">
        <v>3962.33</v>
      </c>
      <c r="G69" s="14" t="e">
        <f>SUM($F$69/$C$69*100)</f>
        <v>#DIV/0!</v>
      </c>
      <c r="H69" s="14">
        <f>SUM($F$69/$E$69*100)</f>
        <v>99.058250000000001</v>
      </c>
    </row>
    <row r="70" spans="1:8" x14ac:dyDescent="0.3">
      <c r="A70" s="8">
        <v>4227</v>
      </c>
      <c r="B70" s="9" t="s">
        <v>78</v>
      </c>
      <c r="C70" s="13">
        <v>15491.31</v>
      </c>
      <c r="D70" s="13">
        <v>0</v>
      </c>
      <c r="E70" s="13">
        <v>0</v>
      </c>
      <c r="F70" s="13">
        <v>0</v>
      </c>
      <c r="G70" s="14">
        <f>SUM($F$70/$C$70*100)</f>
        <v>0</v>
      </c>
      <c r="H70" s="14" t="e">
        <f>SUM($F$70/$E$70*100)</f>
        <v>#DIV/0!</v>
      </c>
    </row>
    <row r="71" spans="1:8" x14ac:dyDescent="0.3">
      <c r="A71" s="8">
        <v>4241</v>
      </c>
      <c r="B71" s="9" t="s">
        <v>77</v>
      </c>
      <c r="C71" s="13">
        <v>93496.42</v>
      </c>
      <c r="D71" s="13">
        <v>94000</v>
      </c>
      <c r="E71" s="13">
        <v>77000</v>
      </c>
      <c r="F71" s="13">
        <v>93193.81</v>
      </c>
      <c r="G71" s="14">
        <f>SUM($F$71/$C$71*100)</f>
        <v>99.676340548654167</v>
      </c>
      <c r="H71" s="14">
        <f>SUM($F$71/$E$71*100)</f>
        <v>121.03092207792207</v>
      </c>
    </row>
    <row r="72" spans="1:8" x14ac:dyDescent="0.3">
      <c r="A72" s="35"/>
      <c r="B72" s="38" t="s">
        <v>112</v>
      </c>
      <c r="C72" s="37">
        <f>SUM($C$32+$C$36+$C$60+$C$64+$C$66)</f>
        <v>8982405.4399999995</v>
      </c>
      <c r="D72" s="37">
        <f>SUM($D$32+$D$36+$D$60+$D$64+$D$66)</f>
        <v>9151761</v>
      </c>
      <c r="E72" s="37">
        <f>SUM($E$32+$E$36+$E$60+$E$64+$E$66)</f>
        <v>10081224.85</v>
      </c>
      <c r="F72" s="37">
        <f>SUM($F$32+$F$36+$F$60+$F$64+$F$66)</f>
        <v>9720274.5000000019</v>
      </c>
      <c r="G72" s="37">
        <f>SUM($F$72/$C$72*100)</f>
        <v>108.2146042608382</v>
      </c>
      <c r="H72" s="37">
        <f>SUM($F$72/$E$72*100)</f>
        <v>96.419578420572591</v>
      </c>
    </row>
    <row r="74" spans="1:8" ht="15.6" x14ac:dyDescent="0.3">
      <c r="B74" s="50" t="s">
        <v>133</v>
      </c>
      <c r="F74" t="s">
        <v>137</v>
      </c>
    </row>
    <row r="75" spans="1:8" ht="15.6" x14ac:dyDescent="0.3">
      <c r="B75" s="50" t="s">
        <v>135</v>
      </c>
      <c r="F75" t="s">
        <v>138</v>
      </c>
    </row>
    <row r="76" spans="1:8" ht="15.6" x14ac:dyDescent="0.3">
      <c r="B76" s="50"/>
    </row>
    <row r="77" spans="1:8" ht="15.6" x14ac:dyDescent="0.3">
      <c r="B77" s="50" t="s">
        <v>134</v>
      </c>
    </row>
  </sheetData>
  <pageMargins left="0.7" right="0.7" top="0.75" bottom="0.75" header="0.3" footer="0.3"/>
  <pageSetup paperSize="9" scale="69" orientation="portrait" r:id="rId1"/>
  <ignoredErrors>
    <ignoredError sqref="G49" evalError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4FB928-BDFA-4242-BBC6-F5BFF956E8BE}">
  <dimension ref="A1:O218"/>
  <sheetViews>
    <sheetView tabSelected="1" topLeftCell="A197" zoomScaleNormal="100" workbookViewId="0">
      <selection activeCell="D217" sqref="D217"/>
    </sheetView>
  </sheetViews>
  <sheetFormatPr defaultRowHeight="14.4" x14ac:dyDescent="0.3"/>
  <cols>
    <col min="1" max="1" width="10" customWidth="1"/>
    <col min="2" max="2" width="37.77734375" customWidth="1"/>
    <col min="3" max="3" width="13.44140625" customWidth="1"/>
    <col min="4" max="4" width="12.5546875" customWidth="1"/>
    <col min="5" max="5" width="14.21875" customWidth="1"/>
    <col min="6" max="6" width="12.5546875" customWidth="1"/>
  </cols>
  <sheetData>
    <row r="1" spans="1:15" x14ac:dyDescent="0.3">
      <c r="B1" s="2"/>
      <c r="C1" s="2" t="s">
        <v>79</v>
      </c>
      <c r="D1" s="2"/>
      <c r="E1" s="2"/>
      <c r="F1" s="2"/>
    </row>
    <row r="2" spans="1:15" x14ac:dyDescent="0.3">
      <c r="B2" s="2" t="s">
        <v>83</v>
      </c>
      <c r="C2" s="2"/>
      <c r="D2" s="2"/>
      <c r="E2" s="2"/>
      <c r="F2" s="2"/>
    </row>
    <row r="3" spans="1:15" x14ac:dyDescent="0.3">
      <c r="B3" s="2" t="s">
        <v>84</v>
      </c>
      <c r="C3" s="2"/>
      <c r="D3" s="2"/>
      <c r="E3" s="2"/>
      <c r="F3" s="2"/>
    </row>
    <row r="4" spans="1:15" x14ac:dyDescent="0.3">
      <c r="B4" s="2"/>
      <c r="C4" s="2" t="s">
        <v>28</v>
      </c>
      <c r="D4" s="2"/>
      <c r="E4" s="2"/>
      <c r="F4" s="2"/>
    </row>
    <row r="5" spans="1:15" x14ac:dyDescent="0.3">
      <c r="C5" s="41"/>
      <c r="D5" s="2"/>
    </row>
    <row r="6" spans="1:15" x14ac:dyDescent="0.3">
      <c r="A6" s="27" t="s">
        <v>115</v>
      </c>
      <c r="B6" s="27"/>
    </row>
    <row r="7" spans="1:15" ht="43.2" x14ac:dyDescent="0.3">
      <c r="A7" s="4" t="s">
        <v>21</v>
      </c>
      <c r="B7" s="4" t="s">
        <v>22</v>
      </c>
      <c r="C7" s="4" t="s">
        <v>3</v>
      </c>
      <c r="D7" s="4" t="s">
        <v>4</v>
      </c>
      <c r="E7" s="4" t="s">
        <v>24</v>
      </c>
      <c r="F7" s="4" t="s">
        <v>82</v>
      </c>
      <c r="G7" s="1"/>
      <c r="H7" s="1"/>
      <c r="I7" s="1"/>
      <c r="J7" s="1"/>
      <c r="K7" s="1"/>
      <c r="L7" s="1"/>
      <c r="M7" s="1"/>
      <c r="N7" s="1"/>
      <c r="O7" s="1"/>
    </row>
    <row r="8" spans="1:15" x14ac:dyDescent="0.3">
      <c r="A8" s="20"/>
      <c r="B8" s="21">
        <v>1</v>
      </c>
      <c r="C8" s="21">
        <v>2</v>
      </c>
      <c r="D8" s="21">
        <v>3</v>
      </c>
      <c r="E8" s="21">
        <v>4</v>
      </c>
      <c r="F8" s="21">
        <v>5</v>
      </c>
      <c r="G8" s="1"/>
      <c r="H8" s="1"/>
      <c r="I8" s="1"/>
      <c r="J8" s="1"/>
      <c r="K8" s="1"/>
      <c r="L8" s="1"/>
      <c r="M8" s="1"/>
      <c r="N8" s="1"/>
      <c r="O8" s="1"/>
    </row>
    <row r="9" spans="1:15" x14ac:dyDescent="0.3">
      <c r="A9" s="10">
        <v>67</v>
      </c>
      <c r="B9" s="10" t="s">
        <v>30</v>
      </c>
      <c r="C9" s="23">
        <f>SUM($C$10:$C$11)</f>
        <v>61505</v>
      </c>
      <c r="D9" s="23">
        <f>SUM($D$10:$D$11)</f>
        <v>93089.52</v>
      </c>
      <c r="E9" s="23">
        <f>SUM($E$10:$E$11)</f>
        <v>17944.09</v>
      </c>
      <c r="F9" s="23">
        <f>SUM($E$9/$D$9*100)</f>
        <v>19.276165566220556</v>
      </c>
      <c r="G9" s="1"/>
      <c r="H9" s="1"/>
      <c r="I9" s="1"/>
      <c r="J9" s="1"/>
      <c r="K9" s="1"/>
      <c r="L9" s="1"/>
      <c r="M9" s="1"/>
      <c r="N9" s="1"/>
      <c r="O9" s="1"/>
    </row>
    <row r="10" spans="1:15" ht="28.8" x14ac:dyDescent="0.3">
      <c r="A10" s="9">
        <v>6711</v>
      </c>
      <c r="B10" s="9" t="s">
        <v>31</v>
      </c>
      <c r="C10" s="13">
        <v>61505</v>
      </c>
      <c r="D10" s="24">
        <v>93089.52</v>
      </c>
      <c r="E10" s="24">
        <v>17944.09</v>
      </c>
      <c r="F10" s="29">
        <f>SUM($E$10/$D$10*100)</f>
        <v>19.276165566220556</v>
      </c>
      <c r="G10" s="1"/>
      <c r="H10" s="1"/>
      <c r="I10" s="1"/>
      <c r="J10" s="1"/>
      <c r="K10" s="1"/>
      <c r="L10" s="1"/>
      <c r="M10" s="1"/>
      <c r="N10" s="1"/>
      <c r="O10" s="1"/>
    </row>
    <row r="11" spans="1:15" ht="43.2" x14ac:dyDescent="0.3">
      <c r="A11" s="9">
        <v>6712</v>
      </c>
      <c r="B11" s="9" t="s">
        <v>32</v>
      </c>
      <c r="C11" s="13">
        <v>0</v>
      </c>
      <c r="D11" s="24">
        <v>0</v>
      </c>
      <c r="E11" s="24">
        <v>0</v>
      </c>
      <c r="F11" s="29" t="e">
        <f>SUM($E$11/$D$11*100)</f>
        <v>#DIV/0!</v>
      </c>
      <c r="G11" s="1"/>
      <c r="H11" s="1"/>
      <c r="I11" s="1"/>
      <c r="J11" s="1"/>
      <c r="K11" s="1"/>
      <c r="L11" s="1"/>
      <c r="M11" s="1"/>
      <c r="N11" s="1"/>
      <c r="O11" s="1"/>
    </row>
    <row r="12" spans="1:15" ht="28.8" x14ac:dyDescent="0.3">
      <c r="A12" s="22"/>
      <c r="B12" s="22" t="s">
        <v>80</v>
      </c>
      <c r="C12" s="25">
        <f>SUM($C$9)</f>
        <v>61505</v>
      </c>
      <c r="D12" s="25">
        <f>SUM($D$9)</f>
        <v>93089.52</v>
      </c>
      <c r="E12" s="25">
        <f>SUM($E$9)</f>
        <v>17944.09</v>
      </c>
      <c r="F12" s="25">
        <f>SUM($E$12/$D$12*100)</f>
        <v>19.276165566220556</v>
      </c>
      <c r="G12" s="1"/>
      <c r="H12" s="1"/>
      <c r="I12" s="1"/>
      <c r="J12" s="1"/>
      <c r="K12" s="1"/>
      <c r="L12" s="1"/>
      <c r="M12" s="1"/>
      <c r="N12" s="1"/>
      <c r="O12" s="1"/>
    </row>
    <row r="13" spans="1:15" x14ac:dyDescent="0.3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 x14ac:dyDescent="0.3">
      <c r="A14" s="1"/>
      <c r="B14" s="28" t="s">
        <v>117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 ht="43.2" x14ac:dyDescent="0.3">
      <c r="A15" s="4" t="s">
        <v>21</v>
      </c>
      <c r="B15" s="4" t="s">
        <v>22</v>
      </c>
      <c r="C15" s="4" t="s">
        <v>3</v>
      </c>
      <c r="D15" s="4" t="s">
        <v>4</v>
      </c>
      <c r="E15" s="4" t="s">
        <v>24</v>
      </c>
      <c r="F15" s="4" t="s">
        <v>82</v>
      </c>
      <c r="G15" s="1"/>
      <c r="H15" s="1"/>
      <c r="I15" s="1"/>
      <c r="J15" s="1"/>
      <c r="K15" s="1"/>
      <c r="L15" s="1"/>
      <c r="M15" s="1"/>
      <c r="N15" s="1"/>
      <c r="O15" s="1"/>
    </row>
    <row r="16" spans="1:15" x14ac:dyDescent="0.3">
      <c r="A16" s="21"/>
      <c r="B16" s="21">
        <v>1</v>
      </c>
      <c r="C16" s="21">
        <v>2</v>
      </c>
      <c r="D16" s="21">
        <v>3</v>
      </c>
      <c r="E16" s="21">
        <v>4</v>
      </c>
      <c r="F16" s="21">
        <v>5</v>
      </c>
      <c r="G16" s="1"/>
      <c r="H16" s="1"/>
      <c r="I16" s="1"/>
      <c r="J16" s="1"/>
      <c r="K16" s="1"/>
      <c r="L16" s="1"/>
      <c r="M16" s="1"/>
      <c r="N16" s="1"/>
      <c r="O16" s="1"/>
    </row>
    <row r="17" spans="1:15" x14ac:dyDescent="0.3">
      <c r="A17" s="10">
        <v>64</v>
      </c>
      <c r="B17" s="10" t="s">
        <v>36</v>
      </c>
      <c r="C17" s="23">
        <f>SUM($C$18)</f>
        <v>10</v>
      </c>
      <c r="D17" s="23">
        <f>SUM($D$18)</f>
        <v>1</v>
      </c>
      <c r="E17" s="23">
        <f>SUM($E$18)</f>
        <v>0.4</v>
      </c>
      <c r="F17" s="23">
        <f>SUM($E$17/$D$17*100)</f>
        <v>40</v>
      </c>
      <c r="G17" s="1"/>
      <c r="H17" s="1"/>
      <c r="I17" s="1"/>
      <c r="J17" s="1"/>
      <c r="K17" s="1"/>
      <c r="L17" s="1"/>
      <c r="M17" s="1"/>
      <c r="N17" s="1"/>
      <c r="O17" s="1"/>
    </row>
    <row r="18" spans="1:15" ht="28.8" x14ac:dyDescent="0.3">
      <c r="A18" s="9">
        <v>6413</v>
      </c>
      <c r="B18" s="9" t="s">
        <v>37</v>
      </c>
      <c r="C18" s="24">
        <v>10</v>
      </c>
      <c r="D18" s="24">
        <v>1</v>
      </c>
      <c r="E18" s="24">
        <v>0.4</v>
      </c>
      <c r="F18" s="29">
        <f>SUM($E$18/$D$18*100)</f>
        <v>40</v>
      </c>
      <c r="G18" s="1"/>
      <c r="H18" s="1"/>
      <c r="I18" s="1"/>
      <c r="J18" s="1"/>
      <c r="K18" s="1"/>
      <c r="L18" s="1"/>
      <c r="M18" s="1"/>
      <c r="N18" s="1"/>
      <c r="O18" s="1"/>
    </row>
    <row r="19" spans="1:15" ht="28.8" x14ac:dyDescent="0.3">
      <c r="A19" s="10">
        <v>66</v>
      </c>
      <c r="B19" s="10" t="s">
        <v>33</v>
      </c>
      <c r="C19" s="23">
        <f>SUM($C$20:$C$21)</f>
        <v>3101</v>
      </c>
      <c r="D19" s="23">
        <f>SUM($D$20:$D$21)</f>
        <v>4899</v>
      </c>
      <c r="E19" s="23">
        <f>SUM($E$20:$E$21)</f>
        <v>4737</v>
      </c>
      <c r="F19" s="23">
        <f>SUM($E$19/$D$19*100)</f>
        <v>96.693202694427441</v>
      </c>
      <c r="G19" s="1"/>
      <c r="H19" s="1"/>
      <c r="I19" s="1"/>
      <c r="J19" s="1"/>
      <c r="K19" s="1"/>
      <c r="L19" s="1"/>
      <c r="M19" s="1"/>
      <c r="N19" s="1"/>
      <c r="O19" s="1"/>
    </row>
    <row r="20" spans="1:15" x14ac:dyDescent="0.3">
      <c r="A20" s="26">
        <v>6614</v>
      </c>
      <c r="B20" s="26" t="s">
        <v>87</v>
      </c>
      <c r="C20" s="29">
        <v>500</v>
      </c>
      <c r="D20" s="29">
        <v>2298</v>
      </c>
      <c r="E20" s="29">
        <v>2136</v>
      </c>
      <c r="F20" s="29">
        <f>SUM($E$20/$D$20*100)</f>
        <v>92.95039164490862</v>
      </c>
      <c r="G20" s="1"/>
      <c r="H20" s="1"/>
      <c r="I20" s="1"/>
      <c r="J20" s="1"/>
      <c r="K20" s="1"/>
      <c r="L20" s="1"/>
      <c r="M20" s="1"/>
      <c r="N20" s="1"/>
      <c r="O20" s="1"/>
    </row>
    <row r="21" spans="1:15" x14ac:dyDescent="0.3">
      <c r="A21" s="9">
        <v>6615</v>
      </c>
      <c r="B21" s="9" t="s">
        <v>86</v>
      </c>
      <c r="C21" s="24">
        <v>2601</v>
      </c>
      <c r="D21" s="24">
        <v>2601</v>
      </c>
      <c r="E21" s="24">
        <v>2601</v>
      </c>
      <c r="F21" s="29">
        <f>SUM($E$21/$D$21*100)</f>
        <v>100</v>
      </c>
      <c r="G21" s="1"/>
      <c r="H21" s="1"/>
      <c r="I21" s="1"/>
      <c r="J21" s="1"/>
      <c r="K21" s="1"/>
      <c r="L21" s="1"/>
      <c r="M21" s="1"/>
      <c r="N21" s="1"/>
      <c r="O21" s="1"/>
    </row>
    <row r="22" spans="1:15" ht="28.8" x14ac:dyDescent="0.3">
      <c r="A22" s="22"/>
      <c r="B22" s="22" t="s">
        <v>81</v>
      </c>
      <c r="C22" s="25">
        <f>SUM($C$19+$C$17)</f>
        <v>3111</v>
      </c>
      <c r="D22" s="25">
        <f>SUM($D$19+$D$17)</f>
        <v>4900</v>
      </c>
      <c r="E22" s="25">
        <f>SUM($E$19+$E$17)</f>
        <v>4737.3999999999996</v>
      </c>
      <c r="F22" s="25">
        <f>SUM($E$22/$D$22*100)</f>
        <v>96.681632653061229</v>
      </c>
      <c r="G22" s="1"/>
      <c r="H22" s="1"/>
      <c r="I22" s="1"/>
      <c r="J22" s="1"/>
      <c r="K22" s="1"/>
      <c r="L22" s="1"/>
      <c r="M22" s="1"/>
      <c r="N22" s="1"/>
      <c r="O22" s="1"/>
    </row>
    <row r="23" spans="1:15" x14ac:dyDescent="0.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 ht="28.8" x14ac:dyDescent="0.3">
      <c r="A24" s="1"/>
      <c r="B24" s="28" t="s">
        <v>118</v>
      </c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 ht="43.2" x14ac:dyDescent="0.3">
      <c r="A25" s="4" t="s">
        <v>21</v>
      </c>
      <c r="B25" s="4" t="s">
        <v>22</v>
      </c>
      <c r="C25" s="4" t="s">
        <v>3</v>
      </c>
      <c r="D25" s="4" t="s">
        <v>4</v>
      </c>
      <c r="E25" s="4" t="s">
        <v>24</v>
      </c>
      <c r="F25" s="4" t="s">
        <v>82</v>
      </c>
      <c r="G25" s="1"/>
      <c r="H25" s="1"/>
      <c r="I25" s="1"/>
      <c r="J25" s="1"/>
      <c r="K25" s="1"/>
      <c r="L25" s="1"/>
      <c r="M25" s="1"/>
      <c r="N25" s="1"/>
      <c r="O25" s="1"/>
    </row>
    <row r="26" spans="1:15" x14ac:dyDescent="0.3">
      <c r="A26" s="21"/>
      <c r="B26" s="21">
        <v>1</v>
      </c>
      <c r="C26" s="21">
        <v>2</v>
      </c>
      <c r="D26" s="21">
        <v>3</v>
      </c>
      <c r="E26" s="21">
        <v>4</v>
      </c>
      <c r="F26" s="21">
        <v>5</v>
      </c>
      <c r="G26" s="1"/>
      <c r="H26" s="1"/>
      <c r="I26" s="1"/>
      <c r="J26" s="1"/>
      <c r="K26" s="1"/>
      <c r="L26" s="1"/>
      <c r="M26" s="1"/>
      <c r="N26" s="1"/>
      <c r="O26" s="1"/>
    </row>
    <row r="27" spans="1:15" x14ac:dyDescent="0.3">
      <c r="A27" s="10">
        <v>65</v>
      </c>
      <c r="B27" s="10" t="s">
        <v>34</v>
      </c>
      <c r="C27" s="23">
        <f>SUM($C$28)</f>
        <v>303800</v>
      </c>
      <c r="D27" s="23">
        <f>SUM($D$28)</f>
        <v>406816.6</v>
      </c>
      <c r="E27" s="23">
        <f>SUM($E$28)</f>
        <v>240045</v>
      </c>
      <c r="F27" s="23">
        <f>SUM($E$27/$D$27*100)</f>
        <v>59.005704290336233</v>
      </c>
      <c r="G27" s="1"/>
      <c r="H27" s="1"/>
      <c r="I27" s="1"/>
      <c r="J27" s="1"/>
      <c r="K27" s="1"/>
      <c r="L27" s="1"/>
      <c r="M27" s="1"/>
      <c r="N27" s="1"/>
      <c r="O27" s="1"/>
    </row>
    <row r="28" spans="1:15" x14ac:dyDescent="0.3">
      <c r="A28" s="9">
        <v>6526</v>
      </c>
      <c r="B28" s="9" t="s">
        <v>89</v>
      </c>
      <c r="C28" s="24">
        <v>303800</v>
      </c>
      <c r="D28" s="24">
        <v>406816.6</v>
      </c>
      <c r="E28" s="24">
        <v>240045</v>
      </c>
      <c r="F28" s="29">
        <f>SUM($E$28/$D$28*100)</f>
        <v>59.005704290336233</v>
      </c>
      <c r="G28" s="1"/>
      <c r="H28" s="1"/>
      <c r="I28" s="1"/>
      <c r="J28" s="1"/>
      <c r="K28" s="1"/>
      <c r="L28" s="1"/>
      <c r="M28" s="1"/>
      <c r="N28" s="1"/>
      <c r="O28" s="1"/>
    </row>
    <row r="29" spans="1:15" ht="28.8" x14ac:dyDescent="0.3">
      <c r="A29" s="22"/>
      <c r="B29" s="22" t="s">
        <v>90</v>
      </c>
      <c r="C29" s="25">
        <f>SUM($C$27)</f>
        <v>303800</v>
      </c>
      <c r="D29" s="25">
        <f>SUM($D$27)</f>
        <v>406816.6</v>
      </c>
      <c r="E29" s="25">
        <f>SUM($E$27)</f>
        <v>240045</v>
      </c>
      <c r="F29" s="25">
        <f>SUM($E$29/$D$29*100)</f>
        <v>59.005704290336233</v>
      </c>
      <c r="G29" s="1"/>
      <c r="H29" s="1"/>
      <c r="I29" s="1"/>
      <c r="J29" s="1"/>
      <c r="K29" s="1"/>
      <c r="L29" s="1"/>
      <c r="M29" s="1"/>
      <c r="N29" s="1"/>
      <c r="O29" s="1"/>
    </row>
    <row r="30" spans="1:15" x14ac:dyDescent="0.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  <row r="31" spans="1:15" ht="28.8" x14ac:dyDescent="0.3">
      <c r="A31" s="1"/>
      <c r="B31" s="28" t="s">
        <v>119</v>
      </c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</row>
    <row r="32" spans="1:15" ht="43.2" x14ac:dyDescent="0.3">
      <c r="A32" s="4" t="s">
        <v>21</v>
      </c>
      <c r="B32" s="4" t="s">
        <v>22</v>
      </c>
      <c r="C32" s="4" t="s">
        <v>3</v>
      </c>
      <c r="D32" s="4" t="s">
        <v>4</v>
      </c>
      <c r="E32" s="4" t="s">
        <v>24</v>
      </c>
      <c r="F32" s="4" t="s">
        <v>82</v>
      </c>
      <c r="G32" s="1"/>
      <c r="H32" s="1"/>
      <c r="I32" s="1"/>
      <c r="J32" s="1"/>
      <c r="K32" s="1"/>
      <c r="L32" s="1"/>
      <c r="M32" s="1"/>
      <c r="N32" s="1"/>
      <c r="O32" s="1"/>
    </row>
    <row r="33" spans="1:15" x14ac:dyDescent="0.3">
      <c r="A33" s="21"/>
      <c r="B33" s="21">
        <v>1</v>
      </c>
      <c r="C33" s="21">
        <v>2</v>
      </c>
      <c r="D33" s="21">
        <v>3</v>
      </c>
      <c r="E33" s="21">
        <v>4</v>
      </c>
      <c r="F33" s="21">
        <v>5</v>
      </c>
      <c r="G33" s="1"/>
      <c r="H33" s="1"/>
      <c r="I33" s="1"/>
      <c r="J33" s="1"/>
      <c r="K33" s="1"/>
      <c r="L33" s="1"/>
      <c r="M33" s="1"/>
      <c r="N33" s="1"/>
      <c r="O33" s="1"/>
    </row>
    <row r="34" spans="1:15" ht="28.8" x14ac:dyDescent="0.3">
      <c r="A34" s="10">
        <v>63</v>
      </c>
      <c r="B34" s="10" t="s">
        <v>91</v>
      </c>
      <c r="C34" s="23">
        <f>SUM($C$35:$C$35)</f>
        <v>7631700</v>
      </c>
      <c r="D34" s="23">
        <f>SUM($D$35:$D$35)</f>
        <v>8473980.9900000002</v>
      </c>
      <c r="E34" s="23">
        <f>SUM($E$35:$E$35)</f>
        <v>8279121.3099999996</v>
      </c>
      <c r="F34" s="23">
        <f>SUM($E$34/$D$34*100)</f>
        <v>97.700494251403782</v>
      </c>
      <c r="G34" s="1"/>
      <c r="H34" s="1"/>
      <c r="I34" s="1"/>
      <c r="J34" s="1"/>
      <c r="K34" s="1"/>
      <c r="L34" s="1"/>
      <c r="M34" s="1"/>
      <c r="N34" s="1"/>
      <c r="O34" s="1"/>
    </row>
    <row r="35" spans="1:15" ht="28.8" x14ac:dyDescent="0.3">
      <c r="A35" s="9">
        <v>6361</v>
      </c>
      <c r="B35" s="9" t="s">
        <v>39</v>
      </c>
      <c r="C35" s="24">
        <v>7631700</v>
      </c>
      <c r="D35" s="24">
        <v>8473980.9900000002</v>
      </c>
      <c r="E35" s="24">
        <v>8279121.3099999996</v>
      </c>
      <c r="F35" s="29">
        <f>SUM($E$35/$D$35*100)</f>
        <v>97.700494251403782</v>
      </c>
      <c r="G35" s="1"/>
      <c r="H35" s="1"/>
      <c r="I35" s="1"/>
      <c r="J35" s="1"/>
      <c r="K35" s="1"/>
      <c r="L35" s="1"/>
      <c r="M35" s="1"/>
      <c r="N35" s="1"/>
      <c r="O35" s="1"/>
    </row>
    <row r="36" spans="1:15" x14ac:dyDescent="0.3">
      <c r="A36" s="9"/>
      <c r="B36" s="22" t="s">
        <v>92</v>
      </c>
      <c r="C36" s="25">
        <f>SUM($C$34)</f>
        <v>7631700</v>
      </c>
      <c r="D36" s="25">
        <f>SUM($D$34)</f>
        <v>8473980.9900000002</v>
      </c>
      <c r="E36" s="25">
        <f>SUM($E$34)</f>
        <v>8279121.3099999996</v>
      </c>
      <c r="F36" s="25">
        <f>SUM($E$36/$D$36*100)</f>
        <v>97.700494251403782</v>
      </c>
      <c r="G36" s="1"/>
      <c r="H36" s="1"/>
      <c r="I36" s="1"/>
      <c r="J36" s="1"/>
      <c r="K36" s="1"/>
      <c r="L36" s="1"/>
      <c r="M36" s="1"/>
      <c r="N36" s="1"/>
      <c r="O36" s="1"/>
    </row>
    <row r="37" spans="1:15" x14ac:dyDescent="0.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</row>
    <row r="38" spans="1:15" ht="28.8" x14ac:dyDescent="0.3">
      <c r="A38" s="1"/>
      <c r="B38" s="28" t="s">
        <v>120</v>
      </c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</row>
    <row r="39" spans="1:15" ht="43.2" x14ac:dyDescent="0.3">
      <c r="A39" s="4" t="s">
        <v>21</v>
      </c>
      <c r="B39" s="4" t="s">
        <v>22</v>
      </c>
      <c r="C39" s="4" t="s">
        <v>3</v>
      </c>
      <c r="D39" s="4" t="s">
        <v>4</v>
      </c>
      <c r="E39" s="4" t="s">
        <v>24</v>
      </c>
      <c r="F39" s="4" t="s">
        <v>82</v>
      </c>
      <c r="G39" s="1"/>
      <c r="H39" s="1"/>
      <c r="I39" s="1"/>
      <c r="J39" s="1"/>
      <c r="K39" s="1"/>
      <c r="L39" s="1"/>
      <c r="M39" s="1"/>
      <c r="N39" s="1"/>
      <c r="O39" s="1"/>
    </row>
    <row r="40" spans="1:15" x14ac:dyDescent="0.3">
      <c r="A40" s="21"/>
      <c r="B40" s="21">
        <v>1</v>
      </c>
      <c r="C40" s="21">
        <v>2</v>
      </c>
      <c r="D40" s="21">
        <v>3</v>
      </c>
      <c r="E40" s="21">
        <v>4</v>
      </c>
      <c r="F40" s="21">
        <v>5</v>
      </c>
      <c r="G40" s="1"/>
      <c r="H40" s="1"/>
      <c r="I40" s="1"/>
      <c r="J40" s="1"/>
      <c r="K40" s="1"/>
      <c r="L40" s="1"/>
      <c r="M40" s="1"/>
      <c r="N40" s="1"/>
      <c r="O40" s="1"/>
    </row>
    <row r="41" spans="1:15" x14ac:dyDescent="0.3">
      <c r="A41" s="10">
        <v>67</v>
      </c>
      <c r="B41" s="10" t="s">
        <v>30</v>
      </c>
      <c r="C41" s="23">
        <f>SUM($C$42:$C$43)</f>
        <v>615000</v>
      </c>
      <c r="D41" s="23">
        <f>SUM($D$42:$D$43)</f>
        <v>627055.34</v>
      </c>
      <c r="E41" s="23">
        <f>SUM($E$42:$E$43)</f>
        <v>545093.93000000005</v>
      </c>
      <c r="F41" s="23">
        <f>SUM($E$41/$D$41*100)</f>
        <v>86.929158437595007</v>
      </c>
      <c r="G41" s="1"/>
      <c r="H41" s="1"/>
      <c r="I41" s="1"/>
      <c r="J41" s="1"/>
      <c r="K41" s="1"/>
      <c r="L41" s="1"/>
      <c r="M41" s="1"/>
      <c r="N41" s="1"/>
      <c r="O41" s="1"/>
    </row>
    <row r="42" spans="1:15" ht="28.8" x14ac:dyDescent="0.3">
      <c r="A42" s="9">
        <v>6711</v>
      </c>
      <c r="B42" s="9" t="s">
        <v>31</v>
      </c>
      <c r="C42" s="24">
        <v>552000</v>
      </c>
      <c r="D42" s="24">
        <v>564255.34</v>
      </c>
      <c r="E42" s="24">
        <v>482342.59</v>
      </c>
      <c r="F42" s="29">
        <f>SUM($E$42/$D$42*100)</f>
        <v>85.483035038711392</v>
      </c>
      <c r="G42" s="1"/>
      <c r="H42" s="1"/>
      <c r="I42" s="1"/>
      <c r="J42" s="1"/>
      <c r="K42" s="1"/>
      <c r="L42" s="1"/>
      <c r="M42" s="1"/>
      <c r="N42" s="1"/>
      <c r="O42" s="1"/>
    </row>
    <row r="43" spans="1:15" ht="43.2" x14ac:dyDescent="0.3">
      <c r="A43" s="9">
        <v>6712</v>
      </c>
      <c r="B43" s="9" t="s">
        <v>32</v>
      </c>
      <c r="C43" s="24">
        <v>63000</v>
      </c>
      <c r="D43" s="24">
        <v>62800</v>
      </c>
      <c r="E43" s="24">
        <v>62751.34</v>
      </c>
      <c r="F43" s="29">
        <f>SUM($E$43/$D$43*100)</f>
        <v>99.922515923566863</v>
      </c>
      <c r="G43" s="1"/>
      <c r="H43" s="1"/>
      <c r="I43" s="1"/>
      <c r="J43" s="1"/>
      <c r="K43" s="1"/>
      <c r="L43" s="1"/>
      <c r="M43" s="1"/>
      <c r="N43" s="1"/>
      <c r="O43" s="1"/>
    </row>
    <row r="44" spans="1:15" x14ac:dyDescent="0.3">
      <c r="A44" s="22"/>
      <c r="B44" s="22" t="s">
        <v>96</v>
      </c>
      <c r="C44" s="25">
        <f>SUM($C$41)</f>
        <v>615000</v>
      </c>
      <c r="D44" s="25">
        <f>SUM($D$41)</f>
        <v>627055.34</v>
      </c>
      <c r="E44" s="25">
        <f>SUM($E$41)</f>
        <v>545093.93000000005</v>
      </c>
      <c r="F44" s="25">
        <f>SUM($E$44/$D$44*100)</f>
        <v>86.929158437595007</v>
      </c>
      <c r="G44" s="1"/>
      <c r="H44" s="1"/>
      <c r="I44" s="1"/>
      <c r="J44" s="1"/>
      <c r="K44" s="1"/>
      <c r="L44" s="1"/>
      <c r="M44" s="1"/>
      <c r="N44" s="1"/>
      <c r="O44" s="1"/>
    </row>
    <row r="45" spans="1:15" x14ac:dyDescent="0.3">
      <c r="A45" s="46"/>
      <c r="B45" s="46"/>
      <c r="C45" s="47"/>
      <c r="D45" s="47"/>
      <c r="E45" s="47"/>
      <c r="F45" s="47"/>
      <c r="G45" s="1"/>
      <c r="H45" s="1"/>
      <c r="I45" s="1"/>
      <c r="J45" s="1"/>
      <c r="K45" s="1"/>
      <c r="L45" s="1"/>
      <c r="M45" s="1"/>
      <c r="N45" s="1"/>
      <c r="O45" s="1"/>
    </row>
    <row r="46" spans="1:15" ht="28.8" x14ac:dyDescent="0.3">
      <c r="A46" s="1"/>
      <c r="B46" s="28" t="s">
        <v>121</v>
      </c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</row>
    <row r="47" spans="1:15" ht="43.2" x14ac:dyDescent="0.3">
      <c r="A47" s="4" t="s">
        <v>21</v>
      </c>
      <c r="B47" s="4" t="s">
        <v>22</v>
      </c>
      <c r="C47" s="4" t="s">
        <v>3</v>
      </c>
      <c r="D47" s="4" t="s">
        <v>4</v>
      </c>
      <c r="E47" s="4" t="s">
        <v>24</v>
      </c>
      <c r="F47" s="4" t="s">
        <v>82</v>
      </c>
      <c r="G47" s="1"/>
      <c r="H47" s="1"/>
      <c r="I47" s="1"/>
      <c r="J47" s="1"/>
      <c r="K47" s="1"/>
      <c r="L47" s="1"/>
      <c r="M47" s="1"/>
      <c r="N47" s="1"/>
      <c r="O47" s="1"/>
    </row>
    <row r="48" spans="1:15" x14ac:dyDescent="0.3">
      <c r="A48" s="21"/>
      <c r="B48" s="21">
        <v>1</v>
      </c>
      <c r="C48" s="21">
        <v>2</v>
      </c>
      <c r="D48" s="21">
        <v>3</v>
      </c>
      <c r="E48" s="21">
        <v>4</v>
      </c>
      <c r="F48" s="21">
        <v>5</v>
      </c>
      <c r="G48" s="1"/>
      <c r="H48" s="1"/>
      <c r="I48" s="1"/>
      <c r="J48" s="1"/>
      <c r="K48" s="1"/>
      <c r="L48" s="1"/>
      <c r="M48" s="1"/>
      <c r="N48" s="1"/>
      <c r="O48" s="1"/>
    </row>
    <row r="49" spans="1:15" ht="28.8" x14ac:dyDescent="0.3">
      <c r="A49" s="10">
        <v>63</v>
      </c>
      <c r="B49" s="10" t="s">
        <v>122</v>
      </c>
      <c r="C49" s="23">
        <f>SUM($C$50:$C$51)</f>
        <v>376120</v>
      </c>
      <c r="D49" s="23">
        <f>SUM($D$50:$D$51)</f>
        <v>358557.71</v>
      </c>
      <c r="E49" s="23">
        <f>SUM($E$50:$E$51)</f>
        <v>361771.24</v>
      </c>
      <c r="F49" s="23">
        <f>SUM($E$49/$D$49*100)</f>
        <v>100.89623787479007</v>
      </c>
      <c r="G49" s="1"/>
      <c r="H49" s="1"/>
      <c r="I49" s="1"/>
      <c r="J49" s="1"/>
      <c r="K49" s="1"/>
      <c r="L49" s="1"/>
      <c r="M49" s="1"/>
      <c r="N49" s="1"/>
      <c r="O49" s="1"/>
    </row>
    <row r="50" spans="1:15" ht="28.8" x14ac:dyDescent="0.3">
      <c r="A50" s="9">
        <v>6361</v>
      </c>
      <c r="B50" s="9" t="s">
        <v>39</v>
      </c>
      <c r="C50" s="24">
        <v>286120</v>
      </c>
      <c r="D50" s="24">
        <v>287557.71000000002</v>
      </c>
      <c r="E50" s="24">
        <v>286800.42</v>
      </c>
      <c r="F50" s="29">
        <f>SUM($E$50/$D$50*100)</f>
        <v>99.736647645441309</v>
      </c>
      <c r="G50" s="1"/>
      <c r="H50" s="1"/>
      <c r="I50" s="1"/>
      <c r="J50" s="1"/>
      <c r="K50" s="1"/>
      <c r="L50" s="1"/>
      <c r="M50" s="1"/>
      <c r="N50" s="1"/>
      <c r="O50" s="1"/>
    </row>
    <row r="51" spans="1:15" ht="28.8" x14ac:dyDescent="0.3">
      <c r="A51" s="9">
        <v>6362</v>
      </c>
      <c r="B51" s="9" t="s">
        <v>113</v>
      </c>
      <c r="C51" s="24">
        <v>90000</v>
      </c>
      <c r="D51" s="24">
        <v>71000</v>
      </c>
      <c r="E51" s="24">
        <v>74970.820000000007</v>
      </c>
      <c r="F51" s="29">
        <f>SUM($E$51/$D$51*100)</f>
        <v>105.59270422535212</v>
      </c>
      <c r="G51" s="1"/>
      <c r="H51" s="1"/>
      <c r="I51" s="1"/>
      <c r="J51" s="1"/>
      <c r="K51" s="1"/>
      <c r="L51" s="1"/>
      <c r="M51" s="1"/>
      <c r="N51" s="1"/>
      <c r="O51" s="1"/>
    </row>
    <row r="52" spans="1:15" x14ac:dyDescent="0.3">
      <c r="A52" s="22"/>
      <c r="B52" s="22" t="s">
        <v>96</v>
      </c>
      <c r="C52" s="25">
        <f>SUM($C$49)</f>
        <v>376120</v>
      </c>
      <c r="D52" s="25">
        <f>SUM($D$49)</f>
        <v>358557.71</v>
      </c>
      <c r="E52" s="25">
        <f>SUM($E$49)</f>
        <v>361771.24</v>
      </c>
      <c r="F52" s="25">
        <f>SUM($E$52/$D$52*100)</f>
        <v>100.89623787479007</v>
      </c>
      <c r="G52" s="1"/>
      <c r="H52" s="1"/>
      <c r="I52" s="1"/>
      <c r="J52" s="1"/>
      <c r="K52" s="1"/>
      <c r="L52" s="1"/>
      <c r="M52" s="1"/>
      <c r="N52" s="1"/>
      <c r="O52" s="1"/>
    </row>
    <row r="53" spans="1:15" x14ac:dyDescent="0.3">
      <c r="A53" s="46"/>
      <c r="B53" s="46"/>
      <c r="C53" s="47"/>
      <c r="D53" s="47"/>
      <c r="E53" s="47"/>
      <c r="F53" s="47"/>
      <c r="G53" s="1"/>
      <c r="H53" s="1"/>
      <c r="I53" s="1"/>
      <c r="J53" s="1"/>
      <c r="K53" s="1"/>
      <c r="L53" s="1"/>
      <c r="M53" s="1"/>
      <c r="N53" s="1"/>
      <c r="O53" s="1"/>
    </row>
    <row r="54" spans="1:15" ht="28.8" x14ac:dyDescent="0.3">
      <c r="A54" s="1"/>
      <c r="B54" s="28" t="s">
        <v>123</v>
      </c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</row>
    <row r="55" spans="1:15" ht="43.2" x14ac:dyDescent="0.3">
      <c r="A55" s="4" t="s">
        <v>21</v>
      </c>
      <c r="B55" s="4" t="s">
        <v>22</v>
      </c>
      <c r="C55" s="4" t="s">
        <v>3</v>
      </c>
      <c r="D55" s="4" t="s">
        <v>4</v>
      </c>
      <c r="E55" s="4" t="s">
        <v>24</v>
      </c>
      <c r="F55" s="4" t="s">
        <v>82</v>
      </c>
      <c r="G55" s="1"/>
      <c r="H55" s="1"/>
      <c r="I55" s="1"/>
      <c r="J55" s="1"/>
      <c r="K55" s="1"/>
      <c r="L55" s="1"/>
      <c r="M55" s="1"/>
      <c r="N55" s="1"/>
      <c r="O55" s="1"/>
    </row>
    <row r="56" spans="1:15" x14ac:dyDescent="0.3">
      <c r="A56" s="21"/>
      <c r="B56" s="21">
        <v>1</v>
      </c>
      <c r="C56" s="21">
        <v>2</v>
      </c>
      <c r="D56" s="21">
        <v>3</v>
      </c>
      <c r="E56" s="21">
        <v>4</v>
      </c>
      <c r="F56" s="21">
        <v>5</v>
      </c>
      <c r="G56" s="1"/>
      <c r="H56" s="1"/>
      <c r="I56" s="1"/>
      <c r="J56" s="1"/>
      <c r="K56" s="1"/>
      <c r="L56" s="1"/>
      <c r="M56" s="1"/>
      <c r="N56" s="1"/>
      <c r="O56" s="1"/>
    </row>
    <row r="57" spans="1:15" ht="28.8" x14ac:dyDescent="0.3">
      <c r="A57" s="10">
        <v>63</v>
      </c>
      <c r="B57" s="10" t="s">
        <v>122</v>
      </c>
      <c r="C57" s="23">
        <f>SUM($C$58:$C$58)</f>
        <v>185125</v>
      </c>
      <c r="D57" s="23">
        <f>SUM($D$58:$D$58)</f>
        <v>256124.05</v>
      </c>
      <c r="E57" s="23">
        <f>SUM($E$58:$E$58)</f>
        <v>261092.59</v>
      </c>
      <c r="F57" s="23">
        <f>SUM($E$57/$D$57*100)</f>
        <v>101.9398959215271</v>
      </c>
      <c r="G57" s="1"/>
      <c r="H57" s="1"/>
      <c r="I57" s="1"/>
      <c r="J57" s="1"/>
      <c r="K57" s="1"/>
      <c r="L57" s="1"/>
      <c r="M57" s="1"/>
      <c r="N57" s="1"/>
      <c r="O57" s="1"/>
    </row>
    <row r="58" spans="1:15" ht="43.2" x14ac:dyDescent="0.3">
      <c r="A58" s="9">
        <v>6393</v>
      </c>
      <c r="B58" s="9" t="s">
        <v>124</v>
      </c>
      <c r="C58" s="24">
        <v>185125</v>
      </c>
      <c r="D58" s="24">
        <v>256124.05</v>
      </c>
      <c r="E58" s="24">
        <v>261092.59</v>
      </c>
      <c r="F58" s="29">
        <f>SUM($E$58/$D$58*100)</f>
        <v>101.9398959215271</v>
      </c>
      <c r="G58" s="1"/>
      <c r="H58" s="1"/>
      <c r="I58" s="1"/>
      <c r="J58" s="1"/>
      <c r="K58" s="1"/>
      <c r="L58" s="1"/>
      <c r="M58" s="1"/>
      <c r="N58" s="1"/>
      <c r="O58" s="1"/>
    </row>
    <row r="59" spans="1:15" x14ac:dyDescent="0.3">
      <c r="A59" s="22"/>
      <c r="B59" s="22" t="s">
        <v>96</v>
      </c>
      <c r="C59" s="25">
        <f>SUM($C$57)</f>
        <v>185125</v>
      </c>
      <c r="D59" s="25">
        <f>SUM($D$57)</f>
        <v>256124.05</v>
      </c>
      <c r="E59" s="25">
        <f>SUM($E$57)</f>
        <v>261092.59</v>
      </c>
      <c r="F59" s="25">
        <f>SUM($E$59/$D$59*100)</f>
        <v>101.9398959215271</v>
      </c>
      <c r="G59" s="1"/>
      <c r="H59" s="1"/>
      <c r="I59" s="1"/>
      <c r="J59" s="1"/>
      <c r="K59" s="1"/>
      <c r="L59" s="1"/>
      <c r="M59" s="1"/>
      <c r="N59" s="1"/>
      <c r="O59" s="1"/>
    </row>
    <row r="60" spans="1:15" x14ac:dyDescent="0.3">
      <c r="A60" s="46"/>
      <c r="B60" s="46"/>
      <c r="C60" s="47"/>
      <c r="D60" s="47"/>
      <c r="E60" s="47"/>
      <c r="F60" s="47"/>
      <c r="G60" s="1"/>
      <c r="H60" s="1"/>
      <c r="I60" s="1"/>
      <c r="J60" s="1"/>
      <c r="K60" s="1"/>
      <c r="L60" s="1"/>
      <c r="M60" s="1"/>
      <c r="N60" s="1"/>
      <c r="O60" s="1"/>
    </row>
    <row r="61" spans="1:15" x14ac:dyDescent="0.3">
      <c r="A61" s="1"/>
      <c r="B61" s="28" t="s">
        <v>125</v>
      </c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</row>
    <row r="62" spans="1:15" ht="43.2" x14ac:dyDescent="0.3">
      <c r="A62" s="4" t="s">
        <v>21</v>
      </c>
      <c r="B62" s="4" t="s">
        <v>22</v>
      </c>
      <c r="C62" s="4" t="s">
        <v>3</v>
      </c>
      <c r="D62" s="4" t="s">
        <v>4</v>
      </c>
      <c r="E62" s="4" t="s">
        <v>24</v>
      </c>
      <c r="F62" s="4" t="s">
        <v>82</v>
      </c>
      <c r="G62" s="1"/>
      <c r="H62" s="1"/>
      <c r="I62" s="1"/>
      <c r="J62" s="1"/>
      <c r="K62" s="1"/>
      <c r="L62" s="1"/>
      <c r="M62" s="1"/>
      <c r="N62" s="1"/>
      <c r="O62" s="1"/>
    </row>
    <row r="63" spans="1:15" x14ac:dyDescent="0.3">
      <c r="A63" s="21"/>
      <c r="B63" s="21">
        <v>1</v>
      </c>
      <c r="C63" s="21">
        <v>2</v>
      </c>
      <c r="D63" s="21">
        <v>3</v>
      </c>
      <c r="E63" s="21">
        <v>4</v>
      </c>
      <c r="F63" s="21">
        <v>5</v>
      </c>
      <c r="G63" s="1"/>
      <c r="H63" s="1"/>
      <c r="I63" s="1"/>
      <c r="J63" s="1"/>
      <c r="K63" s="1"/>
      <c r="L63" s="1"/>
      <c r="M63" s="1"/>
      <c r="N63" s="1"/>
      <c r="O63" s="1"/>
    </row>
    <row r="64" spans="1:15" ht="43.2" x14ac:dyDescent="0.3">
      <c r="A64" s="10">
        <v>66</v>
      </c>
      <c r="B64" s="10" t="s">
        <v>93</v>
      </c>
      <c r="C64" s="23">
        <f>SUM($C$65:$C$66)</f>
        <v>15200</v>
      </c>
      <c r="D64" s="23">
        <f>SUM($D$65:$D$66)</f>
        <v>7600.02</v>
      </c>
      <c r="E64" s="23">
        <f>SUM($E$65:$E$66)</f>
        <v>21562.9</v>
      </c>
      <c r="F64" s="23">
        <f>SUM($E$64/$D$64*100)</f>
        <v>283.72162178520585</v>
      </c>
      <c r="G64" s="1"/>
      <c r="H64" s="1"/>
      <c r="I64" s="1"/>
      <c r="J64" s="1"/>
      <c r="K64" s="1"/>
      <c r="L64" s="1"/>
      <c r="M64" s="1"/>
      <c r="N64" s="1"/>
      <c r="O64" s="1"/>
    </row>
    <row r="65" spans="1:15" x14ac:dyDescent="0.3">
      <c r="A65" s="9">
        <v>6631</v>
      </c>
      <c r="B65" s="9" t="s">
        <v>94</v>
      </c>
      <c r="C65" s="24">
        <v>15200</v>
      </c>
      <c r="D65" s="24">
        <v>6000.02</v>
      </c>
      <c r="E65" s="24">
        <v>7655.9</v>
      </c>
      <c r="F65" s="29">
        <f>SUM($E$65/$D$65*100)</f>
        <v>127.5979080069733</v>
      </c>
      <c r="G65" s="1"/>
      <c r="H65" s="1"/>
      <c r="I65" s="1"/>
      <c r="J65" s="1"/>
      <c r="K65" s="1"/>
      <c r="L65" s="1"/>
      <c r="M65" s="1"/>
      <c r="N65" s="1"/>
      <c r="O65" s="1"/>
    </row>
    <row r="66" spans="1:15" x14ac:dyDescent="0.3">
      <c r="A66" s="9">
        <v>6632</v>
      </c>
      <c r="B66" s="9" t="s">
        <v>95</v>
      </c>
      <c r="C66" s="24">
        <v>0</v>
      </c>
      <c r="D66" s="24">
        <v>1600</v>
      </c>
      <c r="E66" s="24">
        <v>13907</v>
      </c>
      <c r="F66" s="29">
        <f>SUM($E$66/$D$66*100)</f>
        <v>869.1875</v>
      </c>
      <c r="G66" s="1"/>
      <c r="H66" s="1"/>
      <c r="I66" s="1"/>
      <c r="J66" s="1"/>
      <c r="K66" s="1"/>
      <c r="L66" s="1"/>
      <c r="M66" s="1"/>
      <c r="N66" s="1"/>
      <c r="O66" s="1"/>
    </row>
    <row r="67" spans="1:15" x14ac:dyDescent="0.3">
      <c r="A67" s="22"/>
      <c r="B67" s="22" t="s">
        <v>96</v>
      </c>
      <c r="C67" s="25">
        <f>SUM($C$64)</f>
        <v>15200</v>
      </c>
      <c r="D67" s="25">
        <f>SUM($D$64)</f>
        <v>7600.02</v>
      </c>
      <c r="E67" s="25">
        <f>SUM($E$64)</f>
        <v>21562.9</v>
      </c>
      <c r="F67" s="25">
        <f>SUM($E$67/$D$67*100)</f>
        <v>283.72162178520585</v>
      </c>
      <c r="G67" s="1"/>
      <c r="H67" s="1"/>
      <c r="I67" s="1"/>
      <c r="J67" s="1"/>
      <c r="K67" s="1"/>
      <c r="L67" s="1"/>
      <c r="M67" s="1"/>
      <c r="N67" s="1"/>
      <c r="O67" s="1"/>
    </row>
    <row r="68" spans="1:15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1:15" ht="28.8" x14ac:dyDescent="0.3">
      <c r="A69" s="1"/>
      <c r="B69" s="1"/>
      <c r="C69" s="30" t="s">
        <v>41</v>
      </c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1:15" ht="28.8" x14ac:dyDescent="0.3">
      <c r="A70" s="1"/>
      <c r="B70" s="28" t="s">
        <v>115</v>
      </c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</row>
    <row r="71" spans="1:15" ht="43.2" x14ac:dyDescent="0.3">
      <c r="A71" s="4" t="s">
        <v>21</v>
      </c>
      <c r="B71" s="4" t="s">
        <v>22</v>
      </c>
      <c r="C71" s="4" t="s">
        <v>3</v>
      </c>
      <c r="D71" s="4" t="s">
        <v>4</v>
      </c>
      <c r="E71" s="4" t="s">
        <v>24</v>
      </c>
      <c r="F71" s="4" t="s">
        <v>82</v>
      </c>
      <c r="G71" s="1"/>
      <c r="H71" s="1"/>
      <c r="I71" s="1"/>
      <c r="J71" s="1"/>
      <c r="K71" s="1"/>
      <c r="L71" s="1"/>
      <c r="M71" s="1"/>
      <c r="N71" s="1"/>
      <c r="O71" s="1"/>
    </row>
    <row r="72" spans="1:15" x14ac:dyDescent="0.3">
      <c r="A72" s="21"/>
      <c r="B72" s="21">
        <v>1</v>
      </c>
      <c r="C72" s="21">
        <v>2</v>
      </c>
      <c r="D72" s="21">
        <v>3</v>
      </c>
      <c r="E72" s="21">
        <v>4</v>
      </c>
      <c r="F72" s="21">
        <v>5</v>
      </c>
      <c r="G72" s="1"/>
      <c r="H72" s="1"/>
      <c r="I72" s="1"/>
      <c r="J72" s="1"/>
      <c r="K72" s="1"/>
      <c r="L72" s="1"/>
      <c r="M72" s="1"/>
      <c r="N72" s="1"/>
      <c r="O72" s="1"/>
    </row>
    <row r="73" spans="1:15" x14ac:dyDescent="0.3">
      <c r="A73" s="10">
        <v>31</v>
      </c>
      <c r="B73" s="10" t="s">
        <v>43</v>
      </c>
      <c r="C73" s="31">
        <f>SUM($C$74:$C$76)</f>
        <v>4345</v>
      </c>
      <c r="D73" s="31">
        <f>SUM($D$74:$D$76)</f>
        <v>8100</v>
      </c>
      <c r="E73" s="31">
        <f>SUM($E$74:$E$76)</f>
        <v>7960.71</v>
      </c>
      <c r="F73" s="31">
        <f>SUM($E$73/$D$73*100)</f>
        <v>98.280370370370377</v>
      </c>
      <c r="G73" s="1"/>
      <c r="H73" s="1"/>
      <c r="I73" s="1"/>
      <c r="J73" s="1"/>
      <c r="K73" s="1"/>
      <c r="L73" s="1"/>
      <c r="M73" s="1"/>
      <c r="N73" s="1"/>
      <c r="O73" s="1"/>
    </row>
    <row r="74" spans="1:15" x14ac:dyDescent="0.3">
      <c r="A74" s="9">
        <v>3111</v>
      </c>
      <c r="B74" s="9" t="s">
        <v>44</v>
      </c>
      <c r="C74" s="39">
        <v>3730</v>
      </c>
      <c r="D74" s="40">
        <v>6900</v>
      </c>
      <c r="E74" s="39">
        <v>6833.22</v>
      </c>
      <c r="F74" s="39">
        <f>SUM($E$74/$D$74*100)</f>
        <v>99.032173913043493</v>
      </c>
      <c r="G74" s="1"/>
      <c r="H74" s="1"/>
      <c r="I74" s="1"/>
      <c r="J74" s="1"/>
      <c r="K74" s="1"/>
      <c r="L74" s="1"/>
      <c r="M74" s="1"/>
      <c r="N74" s="1"/>
      <c r="O74" s="1"/>
    </row>
    <row r="75" spans="1:15" x14ac:dyDescent="0.3">
      <c r="A75" s="9">
        <v>3121</v>
      </c>
      <c r="B75" s="9" t="s">
        <v>45</v>
      </c>
      <c r="C75" s="39">
        <v>0</v>
      </c>
      <c r="D75" s="40">
        <v>0</v>
      </c>
      <c r="E75" s="39">
        <v>0</v>
      </c>
      <c r="F75" s="39" t="e">
        <f>SUM($E$75/$D$75*100)</f>
        <v>#DIV/0!</v>
      </c>
      <c r="G75" s="1"/>
      <c r="H75" s="1"/>
      <c r="I75" s="1"/>
      <c r="J75" s="1"/>
      <c r="K75" s="1"/>
      <c r="L75" s="1"/>
      <c r="M75" s="1"/>
      <c r="N75" s="1"/>
      <c r="O75" s="1"/>
    </row>
    <row r="76" spans="1:15" x14ac:dyDescent="0.3">
      <c r="A76" s="9">
        <v>3132</v>
      </c>
      <c r="B76" s="9" t="s">
        <v>46</v>
      </c>
      <c r="C76" s="39">
        <v>615</v>
      </c>
      <c r="D76" s="40">
        <v>1200</v>
      </c>
      <c r="E76" s="39">
        <v>1127.49</v>
      </c>
      <c r="F76" s="39">
        <f>SUM($E$76/$D$76*100)</f>
        <v>93.95750000000001</v>
      </c>
      <c r="G76" s="1"/>
      <c r="H76" s="1"/>
      <c r="I76" s="1"/>
      <c r="J76" s="1"/>
      <c r="K76" s="1"/>
      <c r="L76" s="1"/>
      <c r="M76" s="1"/>
      <c r="N76" s="1"/>
      <c r="O76" s="1"/>
    </row>
    <row r="77" spans="1:15" x14ac:dyDescent="0.3">
      <c r="A77" s="10">
        <v>32</v>
      </c>
      <c r="B77" s="10" t="s">
        <v>47</v>
      </c>
      <c r="C77" s="23">
        <f>SUM($C$78:$C$85)</f>
        <v>57160</v>
      </c>
      <c r="D77" s="23">
        <f>SUM($D$78:$D$85)</f>
        <v>81580</v>
      </c>
      <c r="E77" s="23">
        <f>SUM($E$78:$E$85)</f>
        <v>6573.86</v>
      </c>
      <c r="F77" s="44">
        <f>SUM($E$77/$D$77*100)</f>
        <v>8.0581760235351787</v>
      </c>
      <c r="G77" s="1"/>
      <c r="H77" s="1"/>
      <c r="I77" s="1"/>
      <c r="J77" s="1"/>
      <c r="K77" s="1"/>
      <c r="L77" s="1"/>
      <c r="M77" s="1"/>
      <c r="N77" s="1"/>
      <c r="O77" s="1"/>
    </row>
    <row r="78" spans="1:15" x14ac:dyDescent="0.3">
      <c r="A78" s="26">
        <v>3211</v>
      </c>
      <c r="B78" s="26" t="s">
        <v>48</v>
      </c>
      <c r="C78" s="42">
        <v>150</v>
      </c>
      <c r="D78" s="42">
        <v>110</v>
      </c>
      <c r="E78" s="42">
        <v>5</v>
      </c>
      <c r="F78" s="42">
        <f>SUM($E$78/$D$78*100)</f>
        <v>4.5454545454545459</v>
      </c>
      <c r="G78" s="1"/>
      <c r="H78" s="1"/>
      <c r="I78" s="1"/>
      <c r="J78" s="1"/>
      <c r="K78" s="1"/>
      <c r="L78" s="1"/>
      <c r="M78" s="1"/>
      <c r="N78" s="1"/>
      <c r="O78" s="1"/>
    </row>
    <row r="79" spans="1:15" x14ac:dyDescent="0.3">
      <c r="A79" s="26">
        <v>3212</v>
      </c>
      <c r="B79" s="26" t="s">
        <v>49</v>
      </c>
      <c r="C79" s="42">
        <v>480</v>
      </c>
      <c r="D79" s="42">
        <v>470</v>
      </c>
      <c r="E79" s="42">
        <v>256.33999999999997</v>
      </c>
      <c r="F79" s="42">
        <f>SUM($E$79/$D$79*100)</f>
        <v>54.540425531914892</v>
      </c>
      <c r="G79" s="1"/>
      <c r="H79" s="1"/>
      <c r="I79" s="1"/>
      <c r="J79" s="1"/>
      <c r="K79" s="1"/>
      <c r="L79" s="1"/>
      <c r="M79" s="1"/>
      <c r="N79" s="1"/>
      <c r="O79" s="1"/>
    </row>
    <row r="80" spans="1:15" x14ac:dyDescent="0.3">
      <c r="A80" s="9">
        <v>3222</v>
      </c>
      <c r="B80" s="9" t="s">
        <v>51</v>
      </c>
      <c r="C80" s="43">
        <v>2500</v>
      </c>
      <c r="D80" s="43">
        <v>2500</v>
      </c>
      <c r="E80" s="43">
        <v>690.02</v>
      </c>
      <c r="F80" s="42">
        <f>SUM($E$80/$D$80*100)</f>
        <v>27.600799999999996</v>
      </c>
      <c r="G80" s="1"/>
      <c r="H80" s="1"/>
      <c r="I80" s="1"/>
      <c r="J80" s="1"/>
      <c r="K80" s="1"/>
      <c r="L80" s="1"/>
      <c r="M80" s="1"/>
      <c r="N80" s="1"/>
      <c r="O80" s="1"/>
    </row>
    <row r="81" spans="1:15" x14ac:dyDescent="0.3">
      <c r="A81" s="9">
        <v>3223</v>
      </c>
      <c r="B81" s="9" t="s">
        <v>52</v>
      </c>
      <c r="C81" s="43">
        <v>38380</v>
      </c>
      <c r="D81" s="43">
        <v>62500</v>
      </c>
      <c r="E81" s="43">
        <v>0</v>
      </c>
      <c r="F81" s="42">
        <f>SUM($E$81/$D$81*100)</f>
        <v>0</v>
      </c>
      <c r="G81" s="1"/>
      <c r="H81" s="1"/>
      <c r="I81" s="1"/>
      <c r="J81" s="1"/>
      <c r="K81" s="1"/>
      <c r="L81" s="1"/>
      <c r="M81" s="1"/>
      <c r="N81" s="1"/>
      <c r="O81" s="1"/>
    </row>
    <row r="82" spans="1:15" x14ac:dyDescent="0.3">
      <c r="A82" s="9">
        <v>3231</v>
      </c>
      <c r="B82" s="9" t="s">
        <v>55</v>
      </c>
      <c r="C82" s="43">
        <v>2500</v>
      </c>
      <c r="D82" s="43">
        <v>2500</v>
      </c>
      <c r="E82" s="43">
        <v>2200</v>
      </c>
      <c r="F82" s="42">
        <f>SUM($E$82/$D$82*100)</f>
        <v>88</v>
      </c>
      <c r="G82" s="1"/>
      <c r="H82" s="1"/>
      <c r="I82" s="1"/>
      <c r="J82" s="1"/>
      <c r="K82" s="1"/>
      <c r="L82" s="1"/>
      <c r="M82" s="1"/>
      <c r="N82" s="1"/>
      <c r="O82" s="1"/>
    </row>
    <row r="83" spans="1:15" x14ac:dyDescent="0.3">
      <c r="A83" s="9">
        <v>3234</v>
      </c>
      <c r="B83" s="9" t="s">
        <v>58</v>
      </c>
      <c r="C83" s="43">
        <v>9100</v>
      </c>
      <c r="D83" s="43">
        <v>9100</v>
      </c>
      <c r="E83" s="43">
        <v>0</v>
      </c>
      <c r="F83" s="42">
        <f>SUM($E$83/$D$83*100)</f>
        <v>0</v>
      </c>
      <c r="G83" s="1"/>
      <c r="H83" s="1"/>
      <c r="I83" s="1"/>
      <c r="J83" s="1"/>
      <c r="K83" s="1"/>
      <c r="L83" s="1"/>
      <c r="M83" s="1"/>
      <c r="N83" s="1"/>
      <c r="O83" s="1"/>
    </row>
    <row r="84" spans="1:15" x14ac:dyDescent="0.3">
      <c r="A84" s="9">
        <v>3237</v>
      </c>
      <c r="B84" s="9" t="s">
        <v>97</v>
      </c>
      <c r="C84" s="43">
        <v>1200</v>
      </c>
      <c r="D84" s="43">
        <v>1500</v>
      </c>
      <c r="E84" s="43">
        <v>810</v>
      </c>
      <c r="F84" s="42">
        <f>SUM($E$84/$D$84*100)</f>
        <v>54</v>
      </c>
      <c r="G84" s="1"/>
      <c r="H84" s="1"/>
      <c r="I84" s="1"/>
      <c r="J84" s="1"/>
      <c r="K84" s="1"/>
      <c r="L84" s="1"/>
      <c r="M84" s="1"/>
      <c r="N84" s="1"/>
      <c r="O84" s="1"/>
    </row>
    <row r="85" spans="1:15" x14ac:dyDescent="0.3">
      <c r="A85" s="9">
        <v>3238</v>
      </c>
      <c r="B85" s="9" t="s">
        <v>61</v>
      </c>
      <c r="C85" s="43">
        <v>2850</v>
      </c>
      <c r="D85" s="43">
        <v>2900</v>
      </c>
      <c r="E85" s="43">
        <v>2612.5</v>
      </c>
      <c r="F85" s="42">
        <f>SUM($E$85/$D$85*100)</f>
        <v>90.08620689655173</v>
      </c>
      <c r="G85" s="1"/>
      <c r="H85" s="1"/>
      <c r="I85" s="1"/>
      <c r="J85" s="1"/>
      <c r="K85" s="1"/>
      <c r="L85" s="1"/>
      <c r="M85" s="1"/>
      <c r="N85" s="1"/>
      <c r="O85" s="1"/>
    </row>
    <row r="86" spans="1:15" ht="28.8" x14ac:dyDescent="0.3">
      <c r="A86" s="22"/>
      <c r="B86" s="22" t="s">
        <v>98</v>
      </c>
      <c r="C86" s="25">
        <f>SUM($C$77+$C$73)</f>
        <v>61505</v>
      </c>
      <c r="D86" s="25">
        <f>SUM($D$77+$D$73)</f>
        <v>89680</v>
      </c>
      <c r="E86" s="25">
        <f>SUM($E$77+$E$73)</f>
        <v>14534.57</v>
      </c>
      <c r="F86" s="45">
        <f>SUM($E$86/$D$86*100)</f>
        <v>16.207147636039252</v>
      </c>
      <c r="G86" s="1"/>
      <c r="H86" s="1"/>
      <c r="I86" s="1"/>
      <c r="J86" s="1"/>
      <c r="K86" s="1"/>
      <c r="L86" s="1"/>
      <c r="M86" s="1"/>
      <c r="N86" s="1"/>
      <c r="O86" s="1"/>
    </row>
    <row r="87" spans="1:15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</row>
    <row r="88" spans="1:15" x14ac:dyDescent="0.3">
      <c r="A88" s="1"/>
      <c r="B88" s="28" t="s">
        <v>116</v>
      </c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</row>
    <row r="89" spans="1:15" ht="43.2" x14ac:dyDescent="0.3">
      <c r="A89" s="4" t="s">
        <v>21</v>
      </c>
      <c r="B89" s="4" t="s">
        <v>22</v>
      </c>
      <c r="C89" s="4" t="s">
        <v>3</v>
      </c>
      <c r="D89" s="4" t="s">
        <v>4</v>
      </c>
      <c r="E89" s="4" t="s">
        <v>24</v>
      </c>
      <c r="F89" s="4" t="s">
        <v>82</v>
      </c>
      <c r="G89" s="1"/>
      <c r="H89" s="1"/>
      <c r="I89" s="1"/>
      <c r="J89" s="1"/>
      <c r="K89" s="1"/>
      <c r="L89" s="1"/>
      <c r="M89" s="1"/>
      <c r="N89" s="1"/>
      <c r="O89" s="1"/>
    </row>
    <row r="90" spans="1:15" x14ac:dyDescent="0.3">
      <c r="A90" s="21"/>
      <c r="B90" s="21">
        <v>1</v>
      </c>
      <c r="C90" s="21">
        <v>2</v>
      </c>
      <c r="D90" s="21">
        <v>3</v>
      </c>
      <c r="E90" s="21">
        <v>4</v>
      </c>
      <c r="F90" s="21">
        <v>5</v>
      </c>
      <c r="G90" s="1"/>
      <c r="H90" s="1"/>
      <c r="I90" s="1"/>
      <c r="J90" s="1"/>
      <c r="K90" s="1"/>
      <c r="L90" s="1"/>
      <c r="M90" s="1"/>
      <c r="N90" s="1"/>
      <c r="O90" s="1"/>
    </row>
    <row r="91" spans="1:15" x14ac:dyDescent="0.3">
      <c r="A91" s="10">
        <v>32</v>
      </c>
      <c r="B91" s="10" t="s">
        <v>47</v>
      </c>
      <c r="C91" s="23">
        <f>SUM($C$92:$C$96)</f>
        <v>3111</v>
      </c>
      <c r="D91" s="23">
        <f>SUM($D$92:$D$96)</f>
        <v>6322.85</v>
      </c>
      <c r="E91" s="23">
        <f>SUM($E$92:$E$96)</f>
        <v>5019.07</v>
      </c>
      <c r="F91" s="23">
        <f>SUM($E$91/$D$91*100)</f>
        <v>79.379868255612578</v>
      </c>
      <c r="G91" s="1"/>
      <c r="H91" s="1"/>
      <c r="I91" s="1"/>
      <c r="J91" s="1"/>
      <c r="K91" s="1"/>
      <c r="L91" s="1"/>
      <c r="M91" s="1"/>
      <c r="N91" s="1"/>
      <c r="O91" s="1"/>
    </row>
    <row r="92" spans="1:15" x14ac:dyDescent="0.3">
      <c r="A92" s="9">
        <v>3213</v>
      </c>
      <c r="B92" s="9" t="s">
        <v>99</v>
      </c>
      <c r="C92" s="24">
        <v>500</v>
      </c>
      <c r="D92" s="24">
        <v>0</v>
      </c>
      <c r="E92" s="24">
        <v>753.46</v>
      </c>
      <c r="F92" s="29" t="e">
        <f>SUM($E$92/$D$92*100)</f>
        <v>#DIV/0!</v>
      </c>
      <c r="G92" s="1"/>
      <c r="H92" s="1"/>
      <c r="I92" s="1"/>
      <c r="J92" s="1"/>
      <c r="K92" s="1"/>
      <c r="L92" s="1"/>
      <c r="M92" s="1"/>
      <c r="N92" s="1"/>
      <c r="O92" s="1"/>
    </row>
    <row r="93" spans="1:15" x14ac:dyDescent="0.3">
      <c r="A93" s="9">
        <v>3221</v>
      </c>
      <c r="B93" s="9" t="s">
        <v>114</v>
      </c>
      <c r="C93" s="24">
        <v>0</v>
      </c>
      <c r="D93" s="24">
        <v>1822.85</v>
      </c>
      <c r="E93" s="24">
        <v>0</v>
      </c>
      <c r="F93" s="29" t="e">
        <f>SUM($E$92/$D$92*100)</f>
        <v>#DIV/0!</v>
      </c>
      <c r="G93" s="1"/>
      <c r="H93" s="1"/>
      <c r="I93" s="1"/>
      <c r="J93" s="1"/>
      <c r="K93" s="1"/>
      <c r="L93" s="1"/>
      <c r="M93" s="1"/>
      <c r="N93" s="1"/>
      <c r="O93" s="1"/>
    </row>
    <row r="94" spans="1:15" x14ac:dyDescent="0.3">
      <c r="A94" s="9">
        <v>3225</v>
      </c>
      <c r="B94" s="9" t="s">
        <v>54</v>
      </c>
      <c r="C94" s="24">
        <v>2611</v>
      </c>
      <c r="D94" s="24">
        <v>1300</v>
      </c>
      <c r="E94" s="24">
        <v>345</v>
      </c>
      <c r="F94" s="29">
        <f>SUM($E$94/$D$94*100)</f>
        <v>26.53846153846154</v>
      </c>
      <c r="G94" s="1"/>
      <c r="H94" s="1"/>
      <c r="I94" s="1"/>
      <c r="J94" s="1"/>
      <c r="K94" s="1"/>
      <c r="L94" s="1"/>
      <c r="M94" s="1"/>
      <c r="N94" s="1"/>
      <c r="O94" s="1"/>
    </row>
    <row r="95" spans="1:15" x14ac:dyDescent="0.3">
      <c r="A95" s="9">
        <v>3238</v>
      </c>
      <c r="B95" s="9" t="s">
        <v>61</v>
      </c>
      <c r="C95" s="24">
        <v>0</v>
      </c>
      <c r="D95" s="24">
        <v>700</v>
      </c>
      <c r="E95" s="24">
        <v>615</v>
      </c>
      <c r="F95" s="29">
        <f>SUM($E$95/$D$95*100)</f>
        <v>87.857142857142861</v>
      </c>
      <c r="G95" s="1"/>
      <c r="H95" s="1"/>
      <c r="I95" s="1"/>
      <c r="J95" s="1"/>
      <c r="K95" s="1"/>
      <c r="L95" s="1"/>
      <c r="M95" s="1"/>
      <c r="N95" s="1"/>
      <c r="O95" s="1"/>
    </row>
    <row r="96" spans="1:15" x14ac:dyDescent="0.3">
      <c r="A96" s="9">
        <v>3299</v>
      </c>
      <c r="B96" s="9" t="s">
        <v>66</v>
      </c>
      <c r="C96" s="24">
        <v>0</v>
      </c>
      <c r="D96" s="24">
        <v>2500</v>
      </c>
      <c r="E96" s="24">
        <v>3305.61</v>
      </c>
      <c r="F96" s="29">
        <f>SUM($E$96/$D$96*100)</f>
        <v>132.2244</v>
      </c>
      <c r="G96" s="1"/>
      <c r="H96" s="1"/>
      <c r="I96" s="1"/>
      <c r="J96" s="1"/>
      <c r="K96" s="1"/>
      <c r="L96" s="1"/>
      <c r="M96" s="1"/>
      <c r="N96" s="1"/>
      <c r="O96" s="1"/>
    </row>
    <row r="97" spans="1:15" ht="28.8" x14ac:dyDescent="0.3">
      <c r="A97" s="10">
        <v>42</v>
      </c>
      <c r="B97" s="10" t="s">
        <v>73</v>
      </c>
      <c r="C97" s="23">
        <f>SUM($C$98)</f>
        <v>0</v>
      </c>
      <c r="D97" s="23">
        <f>SUM($D$98)</f>
        <v>400</v>
      </c>
      <c r="E97" s="23">
        <f>SUM($E$98)</f>
        <v>375</v>
      </c>
      <c r="F97" s="23">
        <f>SUM($E$97/$D$97*100)</f>
        <v>93.75</v>
      </c>
      <c r="G97" s="1"/>
      <c r="H97" s="1"/>
      <c r="I97" s="1"/>
      <c r="J97" s="1"/>
      <c r="K97" s="1"/>
      <c r="L97" s="1"/>
      <c r="M97" s="1"/>
      <c r="N97" s="1"/>
      <c r="O97" s="1"/>
    </row>
    <row r="98" spans="1:15" x14ac:dyDescent="0.3">
      <c r="A98" s="9">
        <v>4241</v>
      </c>
      <c r="B98" s="9" t="s">
        <v>77</v>
      </c>
      <c r="C98" s="24">
        <v>0</v>
      </c>
      <c r="D98" s="24">
        <v>400</v>
      </c>
      <c r="E98" s="24">
        <v>375</v>
      </c>
      <c r="F98" s="29">
        <f>SUM($E$98/$D$98*100)</f>
        <v>93.75</v>
      </c>
      <c r="G98" s="1"/>
      <c r="H98" s="1"/>
      <c r="I98" s="1"/>
      <c r="J98" s="1"/>
      <c r="K98" s="1"/>
      <c r="L98" s="1"/>
      <c r="M98" s="1"/>
      <c r="N98" s="1"/>
      <c r="O98" s="1"/>
    </row>
    <row r="99" spans="1:15" ht="28.8" x14ac:dyDescent="0.3">
      <c r="A99" s="22"/>
      <c r="B99" s="22" t="s">
        <v>81</v>
      </c>
      <c r="C99" s="25">
        <f>SUM($C$91+$C$97)</f>
        <v>3111</v>
      </c>
      <c r="D99" s="25">
        <f>SUM($D$91+$D$97)</f>
        <v>6722.85</v>
      </c>
      <c r="E99" s="25">
        <f>SUM($E$91+$E$97)</f>
        <v>5394.07</v>
      </c>
      <c r="F99" s="25">
        <f>SUM($E$99/$D$99*100)</f>
        <v>80.234870627784332</v>
      </c>
      <c r="G99" s="1"/>
      <c r="H99" s="1"/>
      <c r="I99" s="1"/>
      <c r="J99" s="1"/>
      <c r="K99" s="1"/>
      <c r="L99" s="1"/>
      <c r="M99" s="1"/>
      <c r="N99" s="1"/>
      <c r="O99" s="1"/>
    </row>
    <row r="100" spans="1:15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</row>
    <row r="101" spans="1:15" ht="28.8" x14ac:dyDescent="0.3">
      <c r="A101" s="1"/>
      <c r="B101" s="28" t="s">
        <v>118</v>
      </c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</row>
    <row r="102" spans="1:15" ht="43.2" x14ac:dyDescent="0.3">
      <c r="A102" s="4" t="s">
        <v>21</v>
      </c>
      <c r="B102" s="4" t="s">
        <v>22</v>
      </c>
      <c r="C102" s="4" t="s">
        <v>3</v>
      </c>
      <c r="D102" s="4" t="s">
        <v>4</v>
      </c>
      <c r="E102" s="4" t="s">
        <v>24</v>
      </c>
      <c r="F102" s="4" t="s">
        <v>82</v>
      </c>
      <c r="G102" s="1"/>
      <c r="H102" s="1"/>
      <c r="I102" s="1"/>
      <c r="J102" s="1"/>
      <c r="K102" s="1"/>
      <c r="L102" s="1"/>
      <c r="M102" s="1"/>
      <c r="N102" s="1"/>
      <c r="O102" s="1"/>
    </row>
    <row r="103" spans="1:15" x14ac:dyDescent="0.3">
      <c r="A103" s="21"/>
      <c r="B103" s="21">
        <v>1</v>
      </c>
      <c r="C103" s="21">
        <v>2</v>
      </c>
      <c r="D103" s="21">
        <v>3</v>
      </c>
      <c r="E103" s="21">
        <v>4</v>
      </c>
      <c r="F103" s="21">
        <v>5</v>
      </c>
      <c r="G103" s="1"/>
      <c r="H103" s="1"/>
      <c r="I103" s="1"/>
      <c r="J103" s="1"/>
      <c r="K103" s="1"/>
      <c r="L103" s="1"/>
      <c r="M103" s="1"/>
      <c r="N103" s="1"/>
      <c r="O103" s="1"/>
    </row>
    <row r="104" spans="1:15" x14ac:dyDescent="0.3">
      <c r="A104" s="10">
        <v>32</v>
      </c>
      <c r="B104" s="10" t="s">
        <v>47</v>
      </c>
      <c r="C104" s="23">
        <f>SUM($C$105:$C$113)</f>
        <v>264000</v>
      </c>
      <c r="D104" s="23">
        <f>SUM($D$105:$D$113)</f>
        <v>266600</v>
      </c>
      <c r="E104" s="23">
        <f>SUM($E$105:$E$113)</f>
        <v>261686.74</v>
      </c>
      <c r="F104" s="23">
        <f>SUM($E$104/$D$104*100)</f>
        <v>98.157066766691671</v>
      </c>
      <c r="G104" s="1"/>
      <c r="H104" s="1"/>
      <c r="I104" s="1"/>
      <c r="J104" s="1"/>
      <c r="K104" s="1"/>
      <c r="L104" s="1"/>
      <c r="M104" s="1"/>
      <c r="N104" s="1"/>
      <c r="O104" s="1"/>
    </row>
    <row r="105" spans="1:15" x14ac:dyDescent="0.3">
      <c r="A105" s="9">
        <v>3211</v>
      </c>
      <c r="B105" s="9" t="s">
        <v>48</v>
      </c>
      <c r="C105" s="24">
        <v>0</v>
      </c>
      <c r="D105" s="24">
        <v>100</v>
      </c>
      <c r="E105" s="24">
        <v>96</v>
      </c>
      <c r="F105" s="29">
        <f>SUM($E$105/$D$105*100)</f>
        <v>96</v>
      </c>
      <c r="G105" s="1"/>
      <c r="H105" s="1"/>
      <c r="I105" s="1"/>
      <c r="J105" s="1"/>
      <c r="K105" s="1"/>
      <c r="L105" s="1"/>
      <c r="M105" s="1"/>
      <c r="N105" s="1"/>
      <c r="O105" s="1"/>
    </row>
    <row r="106" spans="1:15" x14ac:dyDescent="0.3">
      <c r="A106" s="9">
        <v>3221</v>
      </c>
      <c r="B106" s="9" t="s">
        <v>50</v>
      </c>
      <c r="C106" s="24">
        <v>6000</v>
      </c>
      <c r="D106" s="24">
        <v>2400</v>
      </c>
      <c r="E106" s="24">
        <v>881.47</v>
      </c>
      <c r="F106" s="29">
        <f>SUM($E$106/$D$106*100)</f>
        <v>36.727916666666665</v>
      </c>
      <c r="G106" s="1"/>
      <c r="H106" s="1"/>
      <c r="I106" s="1"/>
      <c r="J106" s="1"/>
      <c r="K106" s="1"/>
      <c r="L106" s="1"/>
      <c r="M106" s="1"/>
      <c r="N106" s="1"/>
      <c r="O106" s="1"/>
    </row>
    <row r="107" spans="1:15" x14ac:dyDescent="0.3">
      <c r="A107" s="9">
        <v>3222</v>
      </c>
      <c r="B107" s="9" t="s">
        <v>51</v>
      </c>
      <c r="C107" s="24">
        <v>246200</v>
      </c>
      <c r="D107" s="24">
        <v>254000</v>
      </c>
      <c r="E107" s="24">
        <v>246119.43</v>
      </c>
      <c r="F107" s="29">
        <f>SUM($E$107/$D$107*100)</f>
        <v>96.897413385826766</v>
      </c>
      <c r="G107" s="1"/>
      <c r="H107" s="1"/>
      <c r="I107" s="1"/>
      <c r="J107" s="1"/>
      <c r="K107" s="1"/>
      <c r="L107" s="1"/>
      <c r="M107" s="1"/>
      <c r="N107" s="1"/>
      <c r="O107" s="1"/>
    </row>
    <row r="108" spans="1:15" x14ac:dyDescent="0.3">
      <c r="A108" s="9">
        <v>3225</v>
      </c>
      <c r="B108" s="9" t="s">
        <v>54</v>
      </c>
      <c r="C108" s="24">
        <v>3000</v>
      </c>
      <c r="D108" s="24">
        <v>2900</v>
      </c>
      <c r="E108" s="24">
        <v>2898</v>
      </c>
      <c r="F108" s="29">
        <f>SUM($E$108/$D$108*100)</f>
        <v>99.931034482758619</v>
      </c>
      <c r="G108" s="1"/>
      <c r="H108" s="1"/>
      <c r="I108" s="1"/>
      <c r="J108" s="1"/>
      <c r="K108" s="1"/>
      <c r="L108" s="1"/>
      <c r="M108" s="1"/>
      <c r="N108" s="1"/>
      <c r="O108" s="1"/>
    </row>
    <row r="109" spans="1:15" x14ac:dyDescent="0.3">
      <c r="A109" s="9">
        <v>3227</v>
      </c>
      <c r="B109" s="9" t="s">
        <v>100</v>
      </c>
      <c r="C109" s="24">
        <v>1000</v>
      </c>
      <c r="D109" s="24">
        <v>0</v>
      </c>
      <c r="E109" s="24">
        <v>0</v>
      </c>
      <c r="F109" s="29" t="e">
        <f>SUM($E$109/$D$109*100)</f>
        <v>#DIV/0!</v>
      </c>
      <c r="G109" s="1"/>
      <c r="H109" s="1"/>
      <c r="I109" s="1"/>
      <c r="J109" s="1"/>
      <c r="K109" s="1"/>
      <c r="L109" s="1"/>
      <c r="M109" s="1"/>
      <c r="N109" s="1"/>
      <c r="O109" s="1"/>
    </row>
    <row r="110" spans="1:15" x14ac:dyDescent="0.3">
      <c r="A110" s="9">
        <v>3232</v>
      </c>
      <c r="B110" s="9" t="s">
        <v>56</v>
      </c>
      <c r="C110" s="24">
        <v>5000</v>
      </c>
      <c r="D110" s="24">
        <v>6000</v>
      </c>
      <c r="E110" s="24">
        <v>5350</v>
      </c>
      <c r="F110" s="29">
        <f>SUM($E$110/$D$110*100)</f>
        <v>89.166666666666671</v>
      </c>
      <c r="G110" s="1"/>
      <c r="H110" s="1"/>
      <c r="I110" s="1"/>
      <c r="J110" s="1"/>
      <c r="K110" s="1"/>
      <c r="L110" s="1"/>
      <c r="M110" s="1"/>
      <c r="N110" s="1"/>
      <c r="O110" s="1"/>
    </row>
    <row r="111" spans="1:15" x14ac:dyDescent="0.3">
      <c r="A111" s="9">
        <v>3236</v>
      </c>
      <c r="B111" s="9" t="s">
        <v>101</v>
      </c>
      <c r="C111" s="24">
        <v>600</v>
      </c>
      <c r="D111" s="24">
        <v>0</v>
      </c>
      <c r="E111" s="24">
        <v>0</v>
      </c>
      <c r="F111" s="29" t="e">
        <f>SUM($E$111/$D$111*100)</f>
        <v>#DIV/0!</v>
      </c>
      <c r="G111" s="1"/>
      <c r="H111" s="1"/>
      <c r="I111" s="1"/>
      <c r="J111" s="1"/>
      <c r="K111" s="1"/>
      <c r="L111" s="1"/>
      <c r="M111" s="1"/>
      <c r="N111" s="1"/>
      <c r="O111" s="1"/>
    </row>
    <row r="112" spans="1:15" x14ac:dyDescent="0.3">
      <c r="A112" s="9">
        <v>3295</v>
      </c>
      <c r="B112" s="9" t="s">
        <v>65</v>
      </c>
      <c r="C112" s="24">
        <v>1500</v>
      </c>
      <c r="D112" s="24">
        <v>100</v>
      </c>
      <c r="E112" s="24">
        <v>93.75</v>
      </c>
      <c r="F112" s="29">
        <f>SUM($E$112/$D$112*100)</f>
        <v>93.75</v>
      </c>
      <c r="G112" s="1"/>
      <c r="H112" s="1"/>
      <c r="I112" s="1"/>
      <c r="J112" s="1"/>
      <c r="K112" s="1"/>
      <c r="L112" s="1"/>
      <c r="M112" s="1"/>
      <c r="N112" s="1"/>
      <c r="O112" s="1"/>
    </row>
    <row r="113" spans="1:15" x14ac:dyDescent="0.3">
      <c r="A113" s="9">
        <v>3299</v>
      </c>
      <c r="B113" s="9" t="s">
        <v>66</v>
      </c>
      <c r="C113" s="24">
        <v>700</v>
      </c>
      <c r="D113" s="24">
        <v>1100</v>
      </c>
      <c r="E113" s="24">
        <v>6248.09</v>
      </c>
      <c r="F113" s="29">
        <f>SUM($E$113/$D$113*100)</f>
        <v>568.00818181818181</v>
      </c>
      <c r="G113" s="1"/>
      <c r="H113" s="1"/>
      <c r="I113" s="1"/>
      <c r="J113" s="1"/>
      <c r="K113" s="1"/>
      <c r="L113" s="1"/>
      <c r="M113" s="1"/>
      <c r="N113" s="1"/>
      <c r="O113" s="1"/>
    </row>
    <row r="114" spans="1:15" ht="28.8" x14ac:dyDescent="0.3">
      <c r="A114" s="22"/>
      <c r="B114" s="22" t="s">
        <v>90</v>
      </c>
      <c r="C114" s="25">
        <f>SUM($C$104)</f>
        <v>264000</v>
      </c>
      <c r="D114" s="25">
        <f>SUM($D$104)</f>
        <v>266600</v>
      </c>
      <c r="E114" s="25">
        <f>SUM($E$104)</f>
        <v>261686.74</v>
      </c>
      <c r="F114" s="25">
        <f>SUM($E$114/$D$114*100)</f>
        <v>98.157066766691671</v>
      </c>
      <c r="G114" s="1"/>
      <c r="H114" s="1"/>
      <c r="I114" s="1"/>
      <c r="J114" s="1"/>
      <c r="K114" s="1"/>
      <c r="L114" s="1"/>
      <c r="M114" s="1"/>
      <c r="N114" s="1"/>
      <c r="O114" s="1"/>
    </row>
    <row r="115" spans="1:15" x14ac:dyDescent="0.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</row>
    <row r="116" spans="1:15" ht="28.8" x14ac:dyDescent="0.3">
      <c r="A116" s="1"/>
      <c r="B116" s="28" t="s">
        <v>126</v>
      </c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</row>
    <row r="117" spans="1:15" ht="43.2" x14ac:dyDescent="0.3">
      <c r="A117" s="4" t="s">
        <v>21</v>
      </c>
      <c r="B117" s="4" t="s">
        <v>22</v>
      </c>
      <c r="C117" s="4" t="s">
        <v>3</v>
      </c>
      <c r="D117" s="4" t="s">
        <v>4</v>
      </c>
      <c r="E117" s="4" t="s">
        <v>24</v>
      </c>
      <c r="F117" s="4" t="s">
        <v>82</v>
      </c>
      <c r="G117" s="1"/>
      <c r="H117" s="1"/>
      <c r="I117" s="1"/>
      <c r="J117" s="1"/>
      <c r="K117" s="1"/>
      <c r="L117" s="1"/>
      <c r="M117" s="1"/>
      <c r="N117" s="1"/>
      <c r="O117" s="1"/>
    </row>
    <row r="118" spans="1:15" x14ac:dyDescent="0.3">
      <c r="A118" s="21"/>
      <c r="B118" s="21">
        <v>1</v>
      </c>
      <c r="C118" s="21">
        <v>2</v>
      </c>
      <c r="D118" s="21">
        <v>3</v>
      </c>
      <c r="E118" s="21">
        <v>4</v>
      </c>
      <c r="F118" s="21">
        <v>5</v>
      </c>
      <c r="G118" s="1"/>
      <c r="H118" s="1"/>
      <c r="I118" s="1"/>
      <c r="J118" s="1"/>
      <c r="K118" s="1"/>
      <c r="L118" s="1"/>
      <c r="M118" s="1"/>
      <c r="N118" s="1"/>
      <c r="O118" s="1"/>
    </row>
    <row r="119" spans="1:15" x14ac:dyDescent="0.3">
      <c r="A119" s="10">
        <v>31</v>
      </c>
      <c r="B119" s="10" t="s">
        <v>43</v>
      </c>
      <c r="C119" s="23">
        <f>SUM($C$120:$C$122)</f>
        <v>7342400</v>
      </c>
      <c r="D119" s="23">
        <f>SUM($D$120:$D$122)</f>
        <v>8108900</v>
      </c>
      <c r="E119" s="23">
        <f>SUM($E$120:$E$122)</f>
        <v>7879755.96</v>
      </c>
      <c r="F119" s="23">
        <f>SUM($E$119/$D$119*100)</f>
        <v>97.174166163104729</v>
      </c>
      <c r="G119" s="1"/>
      <c r="H119" s="1"/>
      <c r="I119" s="1"/>
      <c r="J119" s="1"/>
      <c r="K119" s="1"/>
      <c r="L119" s="1"/>
      <c r="M119" s="1"/>
      <c r="N119" s="1"/>
      <c r="O119" s="1"/>
    </row>
    <row r="120" spans="1:15" x14ac:dyDescent="0.3">
      <c r="A120" s="9">
        <v>3111</v>
      </c>
      <c r="B120" s="9" t="s">
        <v>44</v>
      </c>
      <c r="C120" s="24">
        <v>6103000</v>
      </c>
      <c r="D120" s="24">
        <v>6720600</v>
      </c>
      <c r="E120" s="24">
        <v>6571596.4100000001</v>
      </c>
      <c r="F120" s="29">
        <f>SUM($E$120/$D$120*100)</f>
        <v>97.782882629527123</v>
      </c>
      <c r="G120" s="1"/>
      <c r="H120" s="1"/>
      <c r="I120" s="1"/>
      <c r="J120" s="1"/>
      <c r="K120" s="1"/>
      <c r="L120" s="1"/>
      <c r="M120" s="1"/>
      <c r="N120" s="1"/>
      <c r="O120" s="1"/>
    </row>
    <row r="121" spans="1:15" x14ac:dyDescent="0.3">
      <c r="A121" s="9">
        <v>3121</v>
      </c>
      <c r="B121" s="9" t="s">
        <v>45</v>
      </c>
      <c r="C121" s="24">
        <v>273100</v>
      </c>
      <c r="D121" s="24">
        <v>282800</v>
      </c>
      <c r="E121" s="24">
        <v>260457.59</v>
      </c>
      <c r="F121" s="29">
        <f>SUM($E$121/$D$121*100)</f>
        <v>92.099572135784996</v>
      </c>
      <c r="G121" s="1"/>
      <c r="H121" s="1"/>
      <c r="I121" s="1"/>
      <c r="J121" s="1"/>
      <c r="K121" s="1"/>
      <c r="L121" s="1"/>
      <c r="M121" s="1"/>
      <c r="N121" s="1"/>
      <c r="O121" s="1"/>
    </row>
    <row r="122" spans="1:15" x14ac:dyDescent="0.3">
      <c r="A122" s="9">
        <v>3132</v>
      </c>
      <c r="B122" s="9" t="s">
        <v>46</v>
      </c>
      <c r="C122" s="24">
        <v>966300</v>
      </c>
      <c r="D122" s="24">
        <v>1105500</v>
      </c>
      <c r="E122" s="24">
        <v>1047701.96</v>
      </c>
      <c r="F122" s="29">
        <f>SUM($E$122/$D$122*100)</f>
        <v>94.771773857982808</v>
      </c>
      <c r="G122" s="1"/>
      <c r="H122" s="1"/>
      <c r="I122" s="1"/>
      <c r="J122" s="1"/>
      <c r="K122" s="1"/>
      <c r="L122" s="1"/>
      <c r="M122" s="1"/>
      <c r="N122" s="1"/>
      <c r="O122" s="1"/>
    </row>
    <row r="123" spans="1:15" x14ac:dyDescent="0.3">
      <c r="A123" s="10">
        <v>32</v>
      </c>
      <c r="B123" s="10" t="s">
        <v>47</v>
      </c>
      <c r="C123" s="23">
        <f>SUM($C$124:$C$127)</f>
        <v>288300</v>
      </c>
      <c r="D123" s="23">
        <f>SUM($D$124:$D$127)</f>
        <v>341800</v>
      </c>
      <c r="E123" s="23">
        <f>SUM($E$124:$E$127)</f>
        <v>374480.11000000004</v>
      </c>
      <c r="F123" s="23">
        <f>SUM($E$123/$D$123*100)</f>
        <v>109.56117905207725</v>
      </c>
      <c r="G123" s="1"/>
      <c r="H123" s="1"/>
      <c r="I123" s="1"/>
      <c r="J123" s="1"/>
      <c r="K123" s="1"/>
      <c r="L123" s="1"/>
      <c r="M123" s="1"/>
      <c r="N123" s="1"/>
      <c r="O123" s="1"/>
    </row>
    <row r="124" spans="1:15" x14ac:dyDescent="0.3">
      <c r="A124" s="9">
        <v>3212</v>
      </c>
      <c r="B124" s="9" t="s">
        <v>49</v>
      </c>
      <c r="C124" s="24">
        <v>266000</v>
      </c>
      <c r="D124" s="24">
        <v>308200</v>
      </c>
      <c r="E124" s="24">
        <v>341397.77</v>
      </c>
      <c r="F124" s="29">
        <f>SUM($E$124/$D$124*100)</f>
        <v>110.77150227125243</v>
      </c>
      <c r="G124" s="1"/>
      <c r="H124" s="1"/>
      <c r="I124" s="1"/>
      <c r="J124" s="1"/>
      <c r="K124" s="1"/>
      <c r="L124" s="1"/>
      <c r="M124" s="1"/>
      <c r="N124" s="1"/>
      <c r="O124" s="1"/>
    </row>
    <row r="125" spans="1:15" x14ac:dyDescent="0.3">
      <c r="A125" s="9">
        <v>3236</v>
      </c>
      <c r="B125" s="9" t="s">
        <v>101</v>
      </c>
      <c r="C125" s="13">
        <v>0</v>
      </c>
      <c r="D125" s="13">
        <v>7000</v>
      </c>
      <c r="E125" s="13">
        <v>6932.34</v>
      </c>
      <c r="F125" s="29">
        <f>SUM($E$125/$D$125*100)</f>
        <v>99.033428571428573</v>
      </c>
    </row>
    <row r="126" spans="1:15" x14ac:dyDescent="0.3">
      <c r="A126" s="9">
        <v>3237</v>
      </c>
      <c r="B126" s="9" t="s">
        <v>60</v>
      </c>
      <c r="C126" s="13">
        <v>1900</v>
      </c>
      <c r="D126" s="13">
        <v>8600</v>
      </c>
      <c r="E126" s="13">
        <v>8512.5</v>
      </c>
      <c r="F126" s="29">
        <f>SUM($E$126/$D$126*100)</f>
        <v>98.982558139534888</v>
      </c>
    </row>
    <row r="127" spans="1:15" x14ac:dyDescent="0.3">
      <c r="A127" s="9">
        <v>3295</v>
      </c>
      <c r="B127" s="9" t="s">
        <v>65</v>
      </c>
      <c r="C127" s="13">
        <v>20400</v>
      </c>
      <c r="D127" s="13">
        <v>18000</v>
      </c>
      <c r="E127" s="13">
        <v>17637.5</v>
      </c>
      <c r="F127" s="29">
        <f>SUM($E$127/$D$127*100)</f>
        <v>97.986111111111114</v>
      </c>
    </row>
    <row r="128" spans="1:15" x14ac:dyDescent="0.3">
      <c r="A128" s="10">
        <v>34</v>
      </c>
      <c r="B128" s="10" t="s">
        <v>69</v>
      </c>
      <c r="C128" s="7">
        <f>SUM($C$129:$C$129)</f>
        <v>1000</v>
      </c>
      <c r="D128" s="7">
        <f>SUM($D$129:$D$129)</f>
        <v>7500</v>
      </c>
      <c r="E128" s="7">
        <f>SUM($E$129:$E$129)</f>
        <v>7452.7</v>
      </c>
      <c r="F128" s="23">
        <f>SUM($E$128/$D$128*100)</f>
        <v>99.36933333333333</v>
      </c>
    </row>
    <row r="129" spans="1:6" x14ac:dyDescent="0.3">
      <c r="A129" s="9">
        <v>3433</v>
      </c>
      <c r="B129" s="9" t="s">
        <v>71</v>
      </c>
      <c r="C129" s="13">
        <v>1000</v>
      </c>
      <c r="D129" s="13">
        <v>7500</v>
      </c>
      <c r="E129" s="13">
        <v>7452.7</v>
      </c>
      <c r="F129" s="29">
        <f>SUM($E$129/$D$129*100)</f>
        <v>99.36933333333333</v>
      </c>
    </row>
    <row r="130" spans="1:6" x14ac:dyDescent="0.3">
      <c r="A130" s="32"/>
      <c r="B130" s="22" t="s">
        <v>92</v>
      </c>
      <c r="C130" s="33">
        <f>SUM($C$119+$C$123+$C$128)</f>
        <v>7631700</v>
      </c>
      <c r="D130" s="33">
        <f>SUM($D$119+$D$123+$D$128)</f>
        <v>8458200</v>
      </c>
      <c r="E130" s="33">
        <f>SUM($E$119+$E$123+$E$128)</f>
        <v>8261688.7700000005</v>
      </c>
      <c r="F130" s="25">
        <f>SUM($E$130/$D$130*100)</f>
        <v>97.676677898370826</v>
      </c>
    </row>
    <row r="131" spans="1:6" x14ac:dyDescent="0.3">
      <c r="A131" s="48"/>
      <c r="B131" s="46"/>
      <c r="C131" s="49"/>
      <c r="D131" s="49"/>
      <c r="E131" s="49"/>
      <c r="F131" s="47"/>
    </row>
    <row r="132" spans="1:6" ht="28.8" x14ac:dyDescent="0.3">
      <c r="A132" s="1"/>
      <c r="B132" s="28" t="s">
        <v>127</v>
      </c>
      <c r="C132" s="1"/>
      <c r="D132" s="1"/>
      <c r="E132" s="1"/>
      <c r="F132" s="1"/>
    </row>
    <row r="133" spans="1:6" ht="43.2" x14ac:dyDescent="0.3">
      <c r="A133" s="4" t="s">
        <v>21</v>
      </c>
      <c r="B133" s="4" t="s">
        <v>22</v>
      </c>
      <c r="C133" s="4" t="s">
        <v>3</v>
      </c>
      <c r="D133" s="4" t="s">
        <v>4</v>
      </c>
      <c r="E133" s="4" t="s">
        <v>24</v>
      </c>
      <c r="F133" s="4" t="s">
        <v>82</v>
      </c>
    </row>
    <row r="134" spans="1:6" x14ac:dyDescent="0.3">
      <c r="A134" s="21"/>
      <c r="B134" s="21">
        <v>1</v>
      </c>
      <c r="C134" s="21">
        <v>2</v>
      </c>
      <c r="D134" s="21">
        <v>3</v>
      </c>
      <c r="E134" s="21">
        <v>4</v>
      </c>
      <c r="F134" s="21">
        <v>5</v>
      </c>
    </row>
    <row r="135" spans="1:6" x14ac:dyDescent="0.3">
      <c r="A135" s="10">
        <v>32</v>
      </c>
      <c r="B135" s="10" t="s">
        <v>47</v>
      </c>
      <c r="C135" s="23">
        <f>SUM($C$136:$C$156)</f>
        <v>551700</v>
      </c>
      <c r="D135" s="23">
        <f>SUM($D$136:$D$156)</f>
        <v>551800</v>
      </c>
      <c r="E135" s="23">
        <f>SUM($E$136:$E$156)</f>
        <v>489400.49</v>
      </c>
      <c r="F135" s="23">
        <f>SUM($E$135/$D$135*100)</f>
        <v>88.691643711489661</v>
      </c>
    </row>
    <row r="136" spans="1:6" x14ac:dyDescent="0.3">
      <c r="A136" s="9">
        <v>3211</v>
      </c>
      <c r="B136" s="9" t="s">
        <v>48</v>
      </c>
      <c r="C136" s="24">
        <v>11700</v>
      </c>
      <c r="D136" s="24">
        <v>7700</v>
      </c>
      <c r="E136" s="24">
        <v>6808</v>
      </c>
      <c r="F136" s="29">
        <f>SUM($E$136/$D$136*100)</f>
        <v>88.415584415584419</v>
      </c>
    </row>
    <row r="137" spans="1:6" x14ac:dyDescent="0.3">
      <c r="A137" s="9">
        <v>3213</v>
      </c>
      <c r="B137" s="9" t="s">
        <v>99</v>
      </c>
      <c r="C137" s="24">
        <v>2300</v>
      </c>
      <c r="D137" s="24">
        <v>6100</v>
      </c>
      <c r="E137" s="24">
        <v>6000</v>
      </c>
      <c r="F137" s="29">
        <f>SUM($E$137/$D$137*100)</f>
        <v>98.360655737704917</v>
      </c>
    </row>
    <row r="138" spans="1:6" x14ac:dyDescent="0.3">
      <c r="A138" s="9">
        <v>3214</v>
      </c>
      <c r="B138" s="9" t="s">
        <v>102</v>
      </c>
      <c r="C138" s="24">
        <v>3300</v>
      </c>
      <c r="D138" s="24">
        <v>4500</v>
      </c>
      <c r="E138" s="24">
        <v>5244.4</v>
      </c>
      <c r="F138" s="29">
        <f>SUM($E$138/$D$138*100)</f>
        <v>116.54222222222221</v>
      </c>
    </row>
    <row r="139" spans="1:6" x14ac:dyDescent="0.3">
      <c r="A139" s="9">
        <v>3221</v>
      </c>
      <c r="B139" s="9" t="s">
        <v>50</v>
      </c>
      <c r="C139" s="24">
        <v>53600</v>
      </c>
      <c r="D139" s="24">
        <v>56200</v>
      </c>
      <c r="E139" s="24">
        <v>55735.12</v>
      </c>
      <c r="F139" s="29">
        <f>SUM($E$139/$D$139*100)</f>
        <v>99.172811387900367</v>
      </c>
    </row>
    <row r="140" spans="1:6" x14ac:dyDescent="0.3">
      <c r="A140" s="9">
        <v>3223</v>
      </c>
      <c r="B140" s="9" t="s">
        <v>52</v>
      </c>
      <c r="C140" s="24">
        <v>257200</v>
      </c>
      <c r="D140" s="24">
        <v>257200</v>
      </c>
      <c r="E140" s="24">
        <v>209263.05</v>
      </c>
      <c r="F140" s="29">
        <f>SUM($E$140/$D$140*100)</f>
        <v>81.361994556765154</v>
      </c>
    </row>
    <row r="141" spans="1:6" ht="28.8" x14ac:dyDescent="0.3">
      <c r="A141" s="9">
        <v>3224</v>
      </c>
      <c r="B141" s="9" t="s">
        <v>53</v>
      </c>
      <c r="C141" s="13">
        <v>7500</v>
      </c>
      <c r="D141" s="13">
        <v>12900</v>
      </c>
      <c r="E141" s="13">
        <v>12829.99</v>
      </c>
      <c r="F141" s="29">
        <f>SUM($E$141/$D$141*100)</f>
        <v>99.457286821705424</v>
      </c>
    </row>
    <row r="142" spans="1:6" x14ac:dyDescent="0.3">
      <c r="A142" s="9">
        <v>3225</v>
      </c>
      <c r="B142" s="9" t="s">
        <v>54</v>
      </c>
      <c r="C142" s="13">
        <v>4900</v>
      </c>
      <c r="D142" s="13">
        <v>3600</v>
      </c>
      <c r="E142" s="13">
        <v>3503.13</v>
      </c>
      <c r="F142" s="29">
        <f>SUM($E$142/$D$142*100)</f>
        <v>97.30916666666667</v>
      </c>
    </row>
    <row r="143" spans="1:6" x14ac:dyDescent="0.3">
      <c r="A143" s="9">
        <v>3227</v>
      </c>
      <c r="B143" s="9" t="s">
        <v>103</v>
      </c>
      <c r="C143" s="13">
        <v>2000</v>
      </c>
      <c r="D143" s="13">
        <v>0</v>
      </c>
      <c r="E143" s="13">
        <v>0</v>
      </c>
      <c r="F143" s="29" t="e">
        <f>SUM($E$143/$D$143*100)</f>
        <v>#DIV/0!</v>
      </c>
    </row>
    <row r="144" spans="1:6" x14ac:dyDescent="0.3">
      <c r="A144" s="9">
        <v>3231</v>
      </c>
      <c r="B144" s="9" t="s">
        <v>55</v>
      </c>
      <c r="C144" s="13">
        <v>28700</v>
      </c>
      <c r="D144" s="13">
        <v>28200</v>
      </c>
      <c r="E144" s="13">
        <v>24811.32</v>
      </c>
      <c r="F144" s="29">
        <f>SUM($E$144/$D$144*100)</f>
        <v>87.983404255319158</v>
      </c>
    </row>
    <row r="145" spans="1:6" x14ac:dyDescent="0.3">
      <c r="A145" s="9">
        <v>3232</v>
      </c>
      <c r="B145" s="9" t="s">
        <v>56</v>
      </c>
      <c r="C145" s="13">
        <v>82500</v>
      </c>
      <c r="D145" s="13">
        <v>64700</v>
      </c>
      <c r="E145" s="13">
        <v>55001.72</v>
      </c>
      <c r="F145" s="29">
        <f>SUM($E$145/$D$145*100)</f>
        <v>85.010386398763529</v>
      </c>
    </row>
    <row r="146" spans="1:6" x14ac:dyDescent="0.3">
      <c r="A146" s="9">
        <v>3233</v>
      </c>
      <c r="B146" s="9" t="s">
        <v>57</v>
      </c>
      <c r="C146" s="13">
        <v>1000</v>
      </c>
      <c r="D146" s="13">
        <v>0</v>
      </c>
      <c r="E146" s="13">
        <v>0</v>
      </c>
      <c r="F146" s="29" t="e">
        <f>SUM($E$146/$D$146*100)</f>
        <v>#DIV/0!</v>
      </c>
    </row>
    <row r="147" spans="1:6" x14ac:dyDescent="0.3">
      <c r="A147" s="9">
        <v>3234</v>
      </c>
      <c r="B147" s="9" t="s">
        <v>58</v>
      </c>
      <c r="C147" s="13">
        <v>42600</v>
      </c>
      <c r="D147" s="13">
        <v>51500</v>
      </c>
      <c r="E147" s="13">
        <v>52222.58</v>
      </c>
      <c r="F147" s="29">
        <f>SUM($E$147/$D$147*100)</f>
        <v>101.40306796116505</v>
      </c>
    </row>
    <row r="148" spans="1:6" x14ac:dyDescent="0.3">
      <c r="A148" s="9">
        <v>3236</v>
      </c>
      <c r="B148" s="9" t="s">
        <v>101</v>
      </c>
      <c r="C148" s="13">
        <v>19300</v>
      </c>
      <c r="D148" s="13">
        <v>21500</v>
      </c>
      <c r="E148" s="13">
        <v>20957.919999999998</v>
      </c>
      <c r="F148" s="29">
        <f>SUM($E$148/$D$148*100)</f>
        <v>97.478697674418598</v>
      </c>
    </row>
    <row r="149" spans="1:6" x14ac:dyDescent="0.3">
      <c r="A149" s="9">
        <v>3237</v>
      </c>
      <c r="B149" s="9" t="s">
        <v>60</v>
      </c>
      <c r="C149" s="13">
        <v>4000</v>
      </c>
      <c r="D149" s="13">
        <v>5800</v>
      </c>
      <c r="E149" s="13">
        <v>5180.59</v>
      </c>
      <c r="F149" s="29">
        <f>SUM($E$149/$D$149*100)</f>
        <v>89.320517241379321</v>
      </c>
    </row>
    <row r="150" spans="1:6" x14ac:dyDescent="0.3">
      <c r="A150" s="9">
        <v>3238</v>
      </c>
      <c r="B150" s="9" t="s">
        <v>61</v>
      </c>
      <c r="C150" s="13">
        <v>15100</v>
      </c>
      <c r="D150" s="13">
        <v>21100</v>
      </c>
      <c r="E150" s="13">
        <v>22862.560000000001</v>
      </c>
      <c r="F150" s="29">
        <f>SUM($E$150/$D$150*100)</f>
        <v>108.35336492890997</v>
      </c>
    </row>
    <row r="151" spans="1:6" x14ac:dyDescent="0.3">
      <c r="A151" s="9">
        <v>3239</v>
      </c>
      <c r="B151" s="9" t="s">
        <v>104</v>
      </c>
      <c r="C151" s="13">
        <v>4900</v>
      </c>
      <c r="D151" s="13">
        <v>600</v>
      </c>
      <c r="E151" s="13">
        <v>217.5</v>
      </c>
      <c r="F151" s="29">
        <f>SUM($E$151/$D$151*100)</f>
        <v>36.25</v>
      </c>
    </row>
    <row r="152" spans="1:6" x14ac:dyDescent="0.3">
      <c r="A152" s="9">
        <v>3292</v>
      </c>
      <c r="B152" s="9" t="s">
        <v>63</v>
      </c>
      <c r="C152" s="13">
        <v>5000</v>
      </c>
      <c r="D152" s="13">
        <v>5000</v>
      </c>
      <c r="E152" s="13">
        <v>4668.49</v>
      </c>
      <c r="F152" s="29">
        <f>SUM($E$152/$D$152*100)</f>
        <v>93.369799999999998</v>
      </c>
    </row>
    <row r="153" spans="1:6" x14ac:dyDescent="0.3">
      <c r="A153" s="9">
        <v>3293</v>
      </c>
      <c r="B153" s="9" t="s">
        <v>64</v>
      </c>
      <c r="C153" s="13">
        <v>1000</v>
      </c>
      <c r="D153" s="13">
        <v>1000</v>
      </c>
      <c r="E153" s="13">
        <v>923.7</v>
      </c>
      <c r="F153" s="29">
        <f>SUM($E$153/$D$153*100)</f>
        <v>92.37</v>
      </c>
    </row>
    <row r="154" spans="1:6" x14ac:dyDescent="0.3">
      <c r="A154" s="9">
        <v>3294</v>
      </c>
      <c r="B154" s="9" t="s">
        <v>105</v>
      </c>
      <c r="C154" s="13">
        <v>1100</v>
      </c>
      <c r="D154" s="13">
        <v>1100</v>
      </c>
      <c r="E154" s="13">
        <v>900</v>
      </c>
      <c r="F154" s="29">
        <f>SUM($E$154/$D$154*100)</f>
        <v>81.818181818181827</v>
      </c>
    </row>
    <row r="155" spans="1:6" x14ac:dyDescent="0.3">
      <c r="A155" s="9">
        <v>3295</v>
      </c>
      <c r="B155" s="9" t="s">
        <v>65</v>
      </c>
      <c r="C155" s="13">
        <v>600</v>
      </c>
      <c r="D155" s="13">
        <v>500</v>
      </c>
      <c r="E155" s="13">
        <v>297.81</v>
      </c>
      <c r="F155" s="29">
        <f>SUM($E$155/$D$155*100)</f>
        <v>59.562000000000005</v>
      </c>
    </row>
    <row r="156" spans="1:6" x14ac:dyDescent="0.3">
      <c r="A156" s="9">
        <v>3299</v>
      </c>
      <c r="B156" s="9" t="s">
        <v>66</v>
      </c>
      <c r="C156" s="13">
        <v>3400</v>
      </c>
      <c r="D156" s="13">
        <v>2600</v>
      </c>
      <c r="E156" s="13">
        <v>1972.61</v>
      </c>
      <c r="F156" s="29">
        <f>SUM($E$156/$D$156*100)</f>
        <v>75.869615384615386</v>
      </c>
    </row>
    <row r="157" spans="1:6" x14ac:dyDescent="0.3">
      <c r="A157" s="10">
        <v>34</v>
      </c>
      <c r="B157" s="10" t="s">
        <v>69</v>
      </c>
      <c r="C157" s="7">
        <f>SUM($C$158:$C$160)</f>
        <v>300</v>
      </c>
      <c r="D157" s="7">
        <f>SUM($D$158:$D$160)</f>
        <v>400</v>
      </c>
      <c r="E157" s="7">
        <f>SUM($E$158:$E$160)</f>
        <v>285.01</v>
      </c>
      <c r="F157" s="23">
        <f>SUM($E$157/$D$157*100)</f>
        <v>71.252499999999998</v>
      </c>
    </row>
    <row r="158" spans="1:6" x14ac:dyDescent="0.3">
      <c r="A158" s="9">
        <v>3431</v>
      </c>
      <c r="B158" s="9" t="s">
        <v>70</v>
      </c>
      <c r="C158" s="13">
        <v>300</v>
      </c>
      <c r="D158" s="13">
        <v>400</v>
      </c>
      <c r="E158" s="13">
        <v>285.01</v>
      </c>
      <c r="F158" s="29">
        <f>SUM($E$158/$D$158*100)</f>
        <v>71.252499999999998</v>
      </c>
    </row>
    <row r="159" spans="1:6" x14ac:dyDescent="0.3">
      <c r="A159" s="9">
        <v>3433</v>
      </c>
      <c r="B159" s="9" t="s">
        <v>71</v>
      </c>
      <c r="C159" s="13">
        <v>0</v>
      </c>
      <c r="D159" s="13">
        <v>0</v>
      </c>
      <c r="E159" s="13">
        <v>0</v>
      </c>
      <c r="F159" s="29" t="e">
        <f>SUM($E$159/$D$159*100)</f>
        <v>#DIV/0!</v>
      </c>
    </row>
    <row r="160" spans="1:6" x14ac:dyDescent="0.3">
      <c r="A160" s="9">
        <v>3434</v>
      </c>
      <c r="B160" s="9" t="s">
        <v>106</v>
      </c>
      <c r="C160" s="13">
        <v>0</v>
      </c>
      <c r="D160" s="13">
        <v>0</v>
      </c>
      <c r="E160" s="13">
        <v>0</v>
      </c>
      <c r="F160" s="29" t="e">
        <f>SUM($E$160/$D$160*100)</f>
        <v>#DIV/0!</v>
      </c>
    </row>
    <row r="161" spans="1:6" ht="28.8" x14ac:dyDescent="0.3">
      <c r="A161" s="10">
        <v>42</v>
      </c>
      <c r="B161" s="10" t="s">
        <v>73</v>
      </c>
      <c r="C161" s="7">
        <f>SUM($C$162:$C$164)</f>
        <v>63000</v>
      </c>
      <c r="D161" s="7">
        <f>SUM($D$162:$D$164)</f>
        <v>62800</v>
      </c>
      <c r="E161" s="7">
        <f>SUM($E$162:$E$164)</f>
        <v>62751.340000000004</v>
      </c>
      <c r="F161" s="23">
        <f>SUM($E$161/$D$161*100)</f>
        <v>99.922515923566891</v>
      </c>
    </row>
    <row r="162" spans="1:6" x14ac:dyDescent="0.3">
      <c r="A162" s="26">
        <v>4221</v>
      </c>
      <c r="B162" s="26" t="s">
        <v>74</v>
      </c>
      <c r="C162" s="13">
        <v>55000</v>
      </c>
      <c r="D162" s="13">
        <v>54800</v>
      </c>
      <c r="E162" s="13">
        <v>54788</v>
      </c>
      <c r="F162" s="29">
        <f>SUM($E$162/$D$162*100)</f>
        <v>99.978102189781026</v>
      </c>
    </row>
    <row r="163" spans="1:6" x14ac:dyDescent="0.3">
      <c r="A163" s="26">
        <v>4226</v>
      </c>
      <c r="B163" s="26" t="s">
        <v>76</v>
      </c>
      <c r="C163" s="13">
        <v>4000</v>
      </c>
      <c r="D163" s="13">
        <v>4000</v>
      </c>
      <c r="E163" s="13">
        <v>3962.33</v>
      </c>
      <c r="F163" s="29">
        <f>SUM($E$163/$D$163*100)</f>
        <v>99.058250000000001</v>
      </c>
    </row>
    <row r="164" spans="1:6" x14ac:dyDescent="0.3">
      <c r="A164" s="26">
        <v>4241</v>
      </c>
      <c r="B164" s="26" t="s">
        <v>77</v>
      </c>
      <c r="C164" s="13">
        <v>4000</v>
      </c>
      <c r="D164" s="13">
        <v>4000</v>
      </c>
      <c r="E164" s="13">
        <v>4001.01</v>
      </c>
      <c r="F164" s="29">
        <f>SUM($E$164/$D$164*100)</f>
        <v>100.02525</v>
      </c>
    </row>
    <row r="165" spans="1:6" x14ac:dyDescent="0.3">
      <c r="A165" s="32"/>
      <c r="B165" s="22" t="s">
        <v>92</v>
      </c>
      <c r="C165" s="33">
        <f>SUM($C$135+$C$157+$C$161)</f>
        <v>615000</v>
      </c>
      <c r="D165" s="33">
        <f>SUM($D$135+$D$157+$D$161)</f>
        <v>615000</v>
      </c>
      <c r="E165" s="33">
        <f>SUM($E$135+$E$157+$E$161)</f>
        <v>552436.84</v>
      </c>
      <c r="F165" s="25">
        <f>SUM($E$165/$D$165*100)</f>
        <v>89.827128455284537</v>
      </c>
    </row>
    <row r="166" spans="1:6" x14ac:dyDescent="0.3">
      <c r="A166" s="48"/>
      <c r="B166" s="46"/>
      <c r="C166" s="49"/>
      <c r="D166" s="49"/>
      <c r="E166" s="49"/>
      <c r="F166" s="47"/>
    </row>
    <row r="167" spans="1:6" ht="28.8" x14ac:dyDescent="0.3">
      <c r="A167" s="1"/>
      <c r="B167" s="28" t="s">
        <v>128</v>
      </c>
      <c r="C167" s="1"/>
      <c r="D167" s="1"/>
      <c r="E167" s="1"/>
      <c r="F167" s="1"/>
    </row>
    <row r="168" spans="1:6" ht="43.2" x14ac:dyDescent="0.3">
      <c r="A168" s="4" t="s">
        <v>21</v>
      </c>
      <c r="B168" s="4" t="s">
        <v>22</v>
      </c>
      <c r="C168" s="4" t="s">
        <v>3</v>
      </c>
      <c r="D168" s="4" t="s">
        <v>4</v>
      </c>
      <c r="E168" s="4" t="s">
        <v>24</v>
      </c>
      <c r="F168" s="4" t="s">
        <v>82</v>
      </c>
    </row>
    <row r="169" spans="1:6" x14ac:dyDescent="0.3">
      <c r="A169" s="21"/>
      <c r="B169" s="21">
        <v>1</v>
      </c>
      <c r="C169" s="21">
        <v>2</v>
      </c>
      <c r="D169" s="21">
        <v>3</v>
      </c>
      <c r="E169" s="21">
        <v>4</v>
      </c>
      <c r="F169" s="21">
        <v>5</v>
      </c>
    </row>
    <row r="170" spans="1:6" x14ac:dyDescent="0.3">
      <c r="A170" s="10">
        <v>31</v>
      </c>
      <c r="B170" s="10" t="s">
        <v>43</v>
      </c>
      <c r="C170" s="23">
        <f>SUM($C$171:$C$173)</f>
        <v>116300</v>
      </c>
      <c r="D170" s="23">
        <f>SUM($D$171:$D$173)</f>
        <v>128700</v>
      </c>
      <c r="E170" s="23">
        <f>SUM($E$171:$E$173)</f>
        <v>125631.26</v>
      </c>
      <c r="F170" s="23">
        <f>SUM($E$170/$D$170*100)</f>
        <v>97.615586635586624</v>
      </c>
    </row>
    <row r="171" spans="1:6" x14ac:dyDescent="0.3">
      <c r="A171" s="9">
        <v>3111</v>
      </c>
      <c r="B171" s="9" t="s">
        <v>44</v>
      </c>
      <c r="C171" s="24">
        <v>99800</v>
      </c>
      <c r="D171" s="24">
        <v>107000</v>
      </c>
      <c r="E171" s="24">
        <v>105048.29</v>
      </c>
      <c r="F171" s="29">
        <f>SUM($E$171/$D$171*100)</f>
        <v>98.175971962616813</v>
      </c>
    </row>
    <row r="172" spans="1:6" x14ac:dyDescent="0.3">
      <c r="A172" s="9">
        <v>3121</v>
      </c>
      <c r="B172" s="9" t="s">
        <v>45</v>
      </c>
      <c r="C172" s="24">
        <v>0</v>
      </c>
      <c r="D172" s="24">
        <v>4000</v>
      </c>
      <c r="E172" s="24">
        <v>3250</v>
      </c>
      <c r="F172" s="29">
        <f>SUM($E$172/$D$172*100)</f>
        <v>81.25</v>
      </c>
    </row>
    <row r="173" spans="1:6" x14ac:dyDescent="0.3">
      <c r="A173" s="9">
        <v>3132</v>
      </c>
      <c r="B173" s="9" t="s">
        <v>46</v>
      </c>
      <c r="C173" s="24">
        <v>16500</v>
      </c>
      <c r="D173" s="24">
        <v>17700</v>
      </c>
      <c r="E173" s="24">
        <v>17332.97</v>
      </c>
      <c r="F173" s="29">
        <f>SUM($E$173/$D$173*100)</f>
        <v>97.926384180790976</v>
      </c>
    </row>
    <row r="174" spans="1:6" x14ac:dyDescent="0.3">
      <c r="A174" s="10">
        <v>32</v>
      </c>
      <c r="B174" s="10" t="s">
        <v>47</v>
      </c>
      <c r="C174" s="23">
        <f>SUM($C$175:$C$186)</f>
        <v>99820</v>
      </c>
      <c r="D174" s="23">
        <f>SUM($D$175:$D$186)</f>
        <v>58700</v>
      </c>
      <c r="E174" s="23">
        <f>SUM($E$175:$E$186)</f>
        <v>55657.74</v>
      </c>
      <c r="F174" s="23">
        <f>SUM($E$123/$D$123*100)</f>
        <v>109.56117905207725</v>
      </c>
    </row>
    <row r="175" spans="1:6" x14ac:dyDescent="0.3">
      <c r="A175" s="26">
        <v>3211</v>
      </c>
      <c r="B175" s="26" t="s">
        <v>48</v>
      </c>
      <c r="C175" s="29">
        <v>900</v>
      </c>
      <c r="D175" s="29">
        <v>1040</v>
      </c>
      <c r="E175" s="29">
        <v>800</v>
      </c>
      <c r="F175" s="29">
        <f>SUM($E$175/$D$175*100)</f>
        <v>76.923076923076934</v>
      </c>
    </row>
    <row r="176" spans="1:6" x14ac:dyDescent="0.3">
      <c r="A176" s="9">
        <v>3212</v>
      </c>
      <c r="B176" s="9" t="s">
        <v>49</v>
      </c>
      <c r="C176" s="24">
        <v>8000</v>
      </c>
      <c r="D176" s="24">
        <v>8000</v>
      </c>
      <c r="E176" s="24">
        <v>7155.35</v>
      </c>
      <c r="F176" s="29">
        <f>SUM($E$176/$D$176*100)</f>
        <v>89.44187500000001</v>
      </c>
    </row>
    <row r="177" spans="1:6" x14ac:dyDescent="0.3">
      <c r="A177" s="9">
        <v>3213</v>
      </c>
      <c r="B177" s="9" t="s">
        <v>99</v>
      </c>
      <c r="C177" s="24">
        <v>120</v>
      </c>
      <c r="D177" s="24">
        <v>120</v>
      </c>
      <c r="E177" s="24">
        <v>0</v>
      </c>
      <c r="F177" s="29">
        <f>SUM($E$177/$D$177*100)</f>
        <v>0</v>
      </c>
    </row>
    <row r="178" spans="1:6" x14ac:dyDescent="0.3">
      <c r="A178" s="9">
        <v>3221</v>
      </c>
      <c r="B178" s="9" t="s">
        <v>50</v>
      </c>
      <c r="C178" s="24">
        <v>5500</v>
      </c>
      <c r="D178" s="24">
        <v>6593.9</v>
      </c>
      <c r="E178" s="24">
        <v>3863.2</v>
      </c>
      <c r="F178" s="29">
        <f>SUM($E$178/$D$178*100)</f>
        <v>58.58748237006931</v>
      </c>
    </row>
    <row r="179" spans="1:6" x14ac:dyDescent="0.3">
      <c r="A179" s="9">
        <v>3222</v>
      </c>
      <c r="B179" s="9" t="s">
        <v>51</v>
      </c>
      <c r="C179" s="24">
        <v>7300</v>
      </c>
      <c r="D179" s="24">
        <v>0</v>
      </c>
      <c r="E179" s="24">
        <v>0</v>
      </c>
      <c r="F179" s="29" t="e">
        <f>SUM($E$179/$D$179*100)</f>
        <v>#DIV/0!</v>
      </c>
    </row>
    <row r="180" spans="1:6" x14ac:dyDescent="0.3">
      <c r="A180" s="9">
        <v>3225</v>
      </c>
      <c r="B180" s="9" t="s">
        <v>129</v>
      </c>
      <c r="C180" s="24">
        <v>30000</v>
      </c>
      <c r="D180" s="24">
        <v>0</v>
      </c>
      <c r="E180" s="24">
        <v>4562.5</v>
      </c>
      <c r="F180" s="29" t="e">
        <f>SUM($E$180/$D$180*100)</f>
        <v>#DIV/0!</v>
      </c>
    </row>
    <row r="181" spans="1:6" x14ac:dyDescent="0.3">
      <c r="A181" s="9">
        <v>3231</v>
      </c>
      <c r="B181" s="9" t="s">
        <v>55</v>
      </c>
      <c r="C181" s="24">
        <v>0</v>
      </c>
      <c r="D181" s="24">
        <v>3300</v>
      </c>
      <c r="E181" s="24">
        <v>3284.6</v>
      </c>
      <c r="F181" s="29">
        <f>SUM($E$181/$D$181*100)</f>
        <v>99.533333333333331</v>
      </c>
    </row>
    <row r="182" spans="1:6" x14ac:dyDescent="0.3">
      <c r="A182" s="9">
        <v>3233</v>
      </c>
      <c r="B182" s="9" t="s">
        <v>57</v>
      </c>
      <c r="C182" s="24">
        <v>0</v>
      </c>
      <c r="D182" s="24">
        <v>16900</v>
      </c>
      <c r="E182" s="24">
        <v>16821.759999999998</v>
      </c>
      <c r="F182" s="29">
        <f>SUM($E$182/$D$182*100)</f>
        <v>99.537041420118328</v>
      </c>
    </row>
    <row r="183" spans="1:6" x14ac:dyDescent="0.3">
      <c r="A183" s="9">
        <v>3236</v>
      </c>
      <c r="B183" s="9" t="s">
        <v>101</v>
      </c>
      <c r="C183" s="13">
        <v>0</v>
      </c>
      <c r="D183" s="13">
        <v>0</v>
      </c>
      <c r="E183" s="13">
        <v>0</v>
      </c>
      <c r="F183" s="29" t="e">
        <f>SUM($E$183/$D$183*100)</f>
        <v>#DIV/0!</v>
      </c>
    </row>
    <row r="184" spans="1:6" x14ac:dyDescent="0.3">
      <c r="A184" s="9">
        <v>3237</v>
      </c>
      <c r="B184" s="9" t="s">
        <v>60</v>
      </c>
      <c r="C184" s="13">
        <v>42000</v>
      </c>
      <c r="D184" s="13">
        <v>19400</v>
      </c>
      <c r="E184" s="13">
        <v>15824.23</v>
      </c>
      <c r="F184" s="29">
        <f>SUM($E$184/$D$184*100)</f>
        <v>81.568195876288669</v>
      </c>
    </row>
    <row r="185" spans="1:6" x14ac:dyDescent="0.3">
      <c r="A185" s="9">
        <v>3239</v>
      </c>
      <c r="B185" s="9" t="s">
        <v>62</v>
      </c>
      <c r="C185" s="13">
        <v>1000</v>
      </c>
      <c r="D185" s="13">
        <v>846.1</v>
      </c>
      <c r="E185" s="13">
        <v>846.1</v>
      </c>
      <c r="F185" s="29">
        <f>SUM($E$185/$D$185*100)</f>
        <v>100</v>
      </c>
    </row>
    <row r="186" spans="1:6" x14ac:dyDescent="0.3">
      <c r="A186" s="9">
        <v>3299</v>
      </c>
      <c r="B186" s="9" t="s">
        <v>66</v>
      </c>
      <c r="C186" s="13">
        <v>5000</v>
      </c>
      <c r="D186" s="13">
        <v>2500</v>
      </c>
      <c r="E186" s="13">
        <v>2500</v>
      </c>
      <c r="F186" s="29">
        <f>SUM($E$186/$D$186*100)</f>
        <v>100</v>
      </c>
    </row>
    <row r="187" spans="1:6" ht="43.2" x14ac:dyDescent="0.3">
      <c r="A187" s="10">
        <v>37</v>
      </c>
      <c r="B187" s="10" t="s">
        <v>130</v>
      </c>
      <c r="C187" s="7">
        <f>SUM($C$188)</f>
        <v>70000</v>
      </c>
      <c r="D187" s="7">
        <f>SUM($D$188)</f>
        <v>84900</v>
      </c>
      <c r="E187" s="7">
        <f>SUM($E$188)</f>
        <v>84823.53</v>
      </c>
      <c r="F187" s="23">
        <f>SUM($E$187/$D$187*100)</f>
        <v>99.909929328621899</v>
      </c>
    </row>
    <row r="188" spans="1:6" x14ac:dyDescent="0.3">
      <c r="A188" s="9">
        <v>3722</v>
      </c>
      <c r="B188" s="9" t="s">
        <v>107</v>
      </c>
      <c r="C188" s="13">
        <v>70000</v>
      </c>
      <c r="D188" s="13">
        <v>84900</v>
      </c>
      <c r="E188" s="13">
        <v>84823.53</v>
      </c>
      <c r="F188" s="29">
        <f>SUM($E$188/$D$188*100)</f>
        <v>99.909929328621899</v>
      </c>
    </row>
    <row r="189" spans="1:6" ht="28.8" x14ac:dyDescent="0.3">
      <c r="A189" s="10">
        <v>42</v>
      </c>
      <c r="B189" s="10" t="s">
        <v>73</v>
      </c>
      <c r="C189" s="7">
        <f>SUM($C$190)</f>
        <v>90000</v>
      </c>
      <c r="D189" s="7">
        <f>SUM($D$190)</f>
        <v>71000</v>
      </c>
      <c r="E189" s="7">
        <f>SUM($E$190)</f>
        <v>74970.97</v>
      </c>
      <c r="F189" s="23">
        <f>SUM($E$189/$D$189*100)</f>
        <v>105.59291549295776</v>
      </c>
    </row>
    <row r="190" spans="1:6" x14ac:dyDescent="0.3">
      <c r="A190" s="9">
        <v>4241</v>
      </c>
      <c r="B190" s="9" t="s">
        <v>77</v>
      </c>
      <c r="C190" s="13">
        <v>90000</v>
      </c>
      <c r="D190" s="13">
        <v>71000</v>
      </c>
      <c r="E190" s="13">
        <v>74970.97</v>
      </c>
      <c r="F190" s="29">
        <f>SUM($E$190/$D$190*100)</f>
        <v>105.59291549295776</v>
      </c>
    </row>
    <row r="191" spans="1:6" x14ac:dyDescent="0.3">
      <c r="A191" s="32"/>
      <c r="B191" s="22" t="s">
        <v>92</v>
      </c>
      <c r="C191" s="33">
        <f>SUM($C$170+$C$174+$C$187+$C$189)</f>
        <v>376120</v>
      </c>
      <c r="D191" s="33">
        <f>SUM($D$170+$D$174+$D$187+$D$189)</f>
        <v>343300</v>
      </c>
      <c r="E191" s="33">
        <f>SUM($E$170+$E$174+$E$187+$E$189)</f>
        <v>341083.5</v>
      </c>
      <c r="F191" s="25">
        <f>SUM($E$191/$D$191*100)</f>
        <v>99.354354791727346</v>
      </c>
    </row>
    <row r="192" spans="1:6" x14ac:dyDescent="0.3">
      <c r="A192" s="48"/>
      <c r="B192" s="46"/>
      <c r="C192" s="49"/>
      <c r="D192" s="49"/>
      <c r="E192" s="49"/>
      <c r="F192" s="47"/>
    </row>
    <row r="193" spans="1:6" ht="28.8" x14ac:dyDescent="0.3">
      <c r="A193" s="1"/>
      <c r="B193" s="28" t="s">
        <v>131</v>
      </c>
      <c r="C193" s="1"/>
      <c r="D193" s="1"/>
      <c r="E193" s="1"/>
      <c r="F193" s="1"/>
    </row>
    <row r="194" spans="1:6" ht="43.2" x14ac:dyDescent="0.3">
      <c r="A194" s="4" t="s">
        <v>21</v>
      </c>
      <c r="B194" s="4" t="s">
        <v>22</v>
      </c>
      <c r="C194" s="4" t="s">
        <v>3</v>
      </c>
      <c r="D194" s="4" t="s">
        <v>4</v>
      </c>
      <c r="E194" s="4" t="s">
        <v>24</v>
      </c>
      <c r="F194" s="4" t="s">
        <v>82</v>
      </c>
    </row>
    <row r="195" spans="1:6" x14ac:dyDescent="0.3">
      <c r="A195" s="21"/>
      <c r="B195" s="21">
        <v>1</v>
      </c>
      <c r="C195" s="21">
        <v>2</v>
      </c>
      <c r="D195" s="21">
        <v>3</v>
      </c>
      <c r="E195" s="21">
        <v>4</v>
      </c>
      <c r="F195" s="21">
        <v>5</v>
      </c>
    </row>
    <row r="196" spans="1:6" x14ac:dyDescent="0.3">
      <c r="A196" s="10">
        <v>31</v>
      </c>
      <c r="B196" s="10" t="s">
        <v>43</v>
      </c>
      <c r="C196" s="23">
        <f>SUM($C$197:$C$198)</f>
        <v>82555</v>
      </c>
      <c r="D196" s="23">
        <f>SUM($D$197:$D$198)</f>
        <v>151400</v>
      </c>
      <c r="E196" s="23">
        <f>SUM($E$197:$E$198)</f>
        <v>151253.10999999999</v>
      </c>
      <c r="F196" s="23">
        <f>SUM($E$196/$D$196*100)</f>
        <v>99.902978863936582</v>
      </c>
    </row>
    <row r="197" spans="1:6" x14ac:dyDescent="0.3">
      <c r="A197" s="9">
        <v>3111</v>
      </c>
      <c r="B197" s="9" t="s">
        <v>44</v>
      </c>
      <c r="C197" s="24">
        <v>70870</v>
      </c>
      <c r="D197" s="24">
        <v>129900</v>
      </c>
      <c r="E197" s="24">
        <v>129830.94</v>
      </c>
      <c r="F197" s="29">
        <f>SUM($E$197/$D$197*100)</f>
        <v>99.94683602771363</v>
      </c>
    </row>
    <row r="198" spans="1:6" x14ac:dyDescent="0.3">
      <c r="A198" s="9">
        <v>3132</v>
      </c>
      <c r="B198" s="9" t="s">
        <v>46</v>
      </c>
      <c r="C198" s="24">
        <v>11685</v>
      </c>
      <c r="D198" s="24">
        <v>21500</v>
      </c>
      <c r="E198" s="24">
        <v>21422.17</v>
      </c>
      <c r="F198" s="29">
        <f>SUM($E$198/$D$198*100)</f>
        <v>99.637999999999991</v>
      </c>
    </row>
    <row r="199" spans="1:6" x14ac:dyDescent="0.3">
      <c r="A199" s="10">
        <v>32</v>
      </c>
      <c r="B199" s="10" t="s">
        <v>47</v>
      </c>
      <c r="C199" s="23">
        <f>SUM($C$200:$C$202)</f>
        <v>102570</v>
      </c>
      <c r="D199" s="23">
        <f>SUM($D$200:$D$202)</f>
        <v>135400</v>
      </c>
      <c r="E199" s="23">
        <f>SUM($E$200:$E$202)</f>
        <v>112550.17</v>
      </c>
      <c r="F199" s="23">
        <f>SUM($E$199/$D$199*100)</f>
        <v>83.1242023633678</v>
      </c>
    </row>
    <row r="200" spans="1:6" x14ac:dyDescent="0.3">
      <c r="A200" s="26">
        <v>3211</v>
      </c>
      <c r="B200" s="26" t="s">
        <v>48</v>
      </c>
      <c r="C200" s="29">
        <v>9120</v>
      </c>
      <c r="D200" s="29">
        <v>1700</v>
      </c>
      <c r="E200" s="29">
        <v>95</v>
      </c>
      <c r="F200" s="29">
        <f>SUM($E$200/$D$200*100)</f>
        <v>5.5882352941176476</v>
      </c>
    </row>
    <row r="201" spans="1:6" x14ac:dyDescent="0.3">
      <c r="A201" s="9">
        <v>3212</v>
      </c>
      <c r="B201" s="9" t="s">
        <v>49</v>
      </c>
      <c r="C201" s="24">
        <v>2850</v>
      </c>
      <c r="D201" s="24">
        <v>7700</v>
      </c>
      <c r="E201" s="24">
        <v>4870.3999999999996</v>
      </c>
      <c r="F201" s="29">
        <f>SUM($E$201/$D$201*100)</f>
        <v>63.251948051948048</v>
      </c>
    </row>
    <row r="202" spans="1:6" x14ac:dyDescent="0.3">
      <c r="A202" s="9">
        <v>3222</v>
      </c>
      <c r="B202" s="9" t="s">
        <v>51</v>
      </c>
      <c r="C202" s="24">
        <v>90600</v>
      </c>
      <c r="D202" s="24">
        <v>126000</v>
      </c>
      <c r="E202" s="24">
        <v>107584.77</v>
      </c>
      <c r="F202" s="29">
        <f>SUM($E$202/$D$202*100)</f>
        <v>85.384738095238106</v>
      </c>
    </row>
    <row r="203" spans="1:6" x14ac:dyDescent="0.3">
      <c r="A203" s="32"/>
      <c r="B203" s="22" t="s">
        <v>92</v>
      </c>
      <c r="C203" s="33">
        <f>SUM($C$196+$C$199)</f>
        <v>185125</v>
      </c>
      <c r="D203" s="33">
        <f>SUM($D$196+$D$199)</f>
        <v>286800</v>
      </c>
      <c r="E203" s="33">
        <f>SUM($E$196+$E$199)</f>
        <v>263803.27999999997</v>
      </c>
      <c r="F203" s="25">
        <f>SUM($E$203/$D$203*100)</f>
        <v>91.981617852161776</v>
      </c>
    </row>
    <row r="205" spans="1:6" x14ac:dyDescent="0.3">
      <c r="B205" s="34" t="s">
        <v>132</v>
      </c>
    </row>
    <row r="206" spans="1:6" ht="43.2" x14ac:dyDescent="0.3">
      <c r="A206" s="4" t="s">
        <v>21</v>
      </c>
      <c r="B206" s="4" t="s">
        <v>22</v>
      </c>
      <c r="C206" s="4" t="s">
        <v>3</v>
      </c>
      <c r="D206" s="4" t="s">
        <v>4</v>
      </c>
      <c r="E206" s="4" t="s">
        <v>24</v>
      </c>
      <c r="F206" s="4" t="s">
        <v>82</v>
      </c>
    </row>
    <row r="207" spans="1:6" x14ac:dyDescent="0.3">
      <c r="A207" s="21"/>
      <c r="B207" s="21">
        <v>1</v>
      </c>
      <c r="C207" s="21">
        <v>2</v>
      </c>
      <c r="D207" s="21">
        <v>3</v>
      </c>
      <c r="E207" s="21">
        <v>4</v>
      </c>
      <c r="F207" s="21">
        <v>5</v>
      </c>
    </row>
    <row r="208" spans="1:6" x14ac:dyDescent="0.3">
      <c r="A208" s="6">
        <v>32</v>
      </c>
      <c r="B208" s="6" t="s">
        <v>47</v>
      </c>
      <c r="C208" s="7">
        <f>SUM($C$209:$C$210)</f>
        <v>15200</v>
      </c>
      <c r="D208" s="7">
        <f>SUM($D$209:$D$210)</f>
        <v>13322</v>
      </c>
      <c r="E208" s="7">
        <f>SUM($E$209:$E$210)</f>
        <v>5799.9</v>
      </c>
      <c r="F208" s="7">
        <f>SUM($E$208/$D$208*100)</f>
        <v>43.536255817444825</v>
      </c>
    </row>
    <row r="209" spans="1:6" x14ac:dyDescent="0.3">
      <c r="A209" s="8">
        <v>3211</v>
      </c>
      <c r="B209" s="8" t="s">
        <v>48</v>
      </c>
      <c r="C209" s="13">
        <v>12000</v>
      </c>
      <c r="D209" s="13">
        <v>7000</v>
      </c>
      <c r="E209" s="13">
        <v>4600</v>
      </c>
      <c r="F209" s="14">
        <f>SUM($E$209/$D$209*100)</f>
        <v>65.714285714285708</v>
      </c>
    </row>
    <row r="210" spans="1:6" x14ac:dyDescent="0.3">
      <c r="A210" s="8">
        <v>3225</v>
      </c>
      <c r="B210" s="8" t="s">
        <v>108</v>
      </c>
      <c r="C210" s="13">
        <v>3200</v>
      </c>
      <c r="D210" s="13">
        <v>6322</v>
      </c>
      <c r="E210" s="13">
        <v>1199.9000000000001</v>
      </c>
      <c r="F210" s="14">
        <f>SUM($E$210/$D$210*100)</f>
        <v>18.979753242644733</v>
      </c>
    </row>
    <row r="211" spans="1:6" ht="28.8" x14ac:dyDescent="0.3">
      <c r="A211" s="6">
        <v>42</v>
      </c>
      <c r="B211" s="10" t="s">
        <v>73</v>
      </c>
      <c r="C211" s="7">
        <f>SUM($C$212)</f>
        <v>0</v>
      </c>
      <c r="D211" s="7">
        <f>SUM($D$212)</f>
        <v>1600</v>
      </c>
      <c r="E211" s="7">
        <f>SUM($E$212)</f>
        <v>13846.83</v>
      </c>
      <c r="F211" s="7">
        <f>SUM($E$211/$D$211*100)</f>
        <v>865.426875</v>
      </c>
    </row>
    <row r="212" spans="1:6" x14ac:dyDescent="0.3">
      <c r="A212" s="8">
        <v>4241</v>
      </c>
      <c r="B212" s="8" t="s">
        <v>77</v>
      </c>
      <c r="C212" s="13">
        <v>0</v>
      </c>
      <c r="D212" s="13">
        <v>1600</v>
      </c>
      <c r="E212" s="13">
        <v>13846.83</v>
      </c>
      <c r="F212" s="14">
        <f>SUM($E$212/$D$212*100)</f>
        <v>865.426875</v>
      </c>
    </row>
    <row r="213" spans="1:6" x14ac:dyDescent="0.3">
      <c r="A213" s="8"/>
      <c r="B213" s="32" t="s">
        <v>96</v>
      </c>
      <c r="C213" s="33">
        <f>SUM($C$208+$C$211)</f>
        <v>15200</v>
      </c>
      <c r="D213" s="33">
        <f>SUM($D$208+$D$211)</f>
        <v>14922</v>
      </c>
      <c r="E213" s="33">
        <f>SUM($E$208+$E$211)</f>
        <v>19646.73</v>
      </c>
      <c r="F213" s="33">
        <f>SUM($E$213/$D$213*100)</f>
        <v>131.66284680337756</v>
      </c>
    </row>
    <row r="215" spans="1:6" ht="15.6" x14ac:dyDescent="0.3">
      <c r="B215" s="50" t="s">
        <v>133</v>
      </c>
      <c r="E215" t="s">
        <v>137</v>
      </c>
    </row>
    <row r="216" spans="1:6" ht="15.6" x14ac:dyDescent="0.3">
      <c r="B216" s="50" t="s">
        <v>136</v>
      </c>
      <c r="E216" t="s">
        <v>138</v>
      </c>
    </row>
    <row r="217" spans="1:6" ht="15.6" x14ac:dyDescent="0.3">
      <c r="B217" s="50"/>
    </row>
    <row r="218" spans="1:6" ht="15.6" x14ac:dyDescent="0.3">
      <c r="B218" s="50" t="s">
        <v>134</v>
      </c>
    </row>
  </sheetData>
  <pageMargins left="0.7" right="0.7" top="0.75" bottom="0.75" header="0.3" footer="0.3"/>
  <pageSetup paperSize="9" scale="8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OPĆI DIO</vt:lpstr>
      <vt:lpstr>EKON.KLAS.OPĆI DIO</vt:lpstr>
      <vt:lpstr>IZVORI FINANC.POSEBNI DIO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Renata Lusavec</dc:creator>
  <cp:lastModifiedBy>Renata Lusavec</cp:lastModifiedBy>
  <cp:lastPrinted>2022-07-07T07:36:01Z</cp:lastPrinted>
  <dcterms:created xsi:type="dcterms:W3CDTF">2022-06-08T13:22:14Z</dcterms:created>
  <dcterms:modified xsi:type="dcterms:W3CDTF">2023-01-24T17:55:24Z</dcterms:modified>
</cp:coreProperties>
</file>